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3.xml" ContentType="application/vnd.openxmlformats-officedocument.drawing+xml"/>
  <Override PartName="/xl/ctrlProps/ctrlProp12.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https://adminliveunc-my.sharepoint.com/personal/meilin1_ad_unc_edu/Documents/"/>
    </mc:Choice>
  </mc:AlternateContent>
  <xr:revisionPtr revIDLastSave="0" documentId="8_{72D930CC-3291-475B-87FB-011C61F879B9}" xr6:coauthVersionLast="47" xr6:coauthVersionMax="47" xr10:uidLastSave="{00000000-0000-0000-0000-000000000000}"/>
  <bookViews>
    <workbookView xWindow="-110" yWindow="-110" windowWidth="19420" windowHeight="11500" activeTab="1" xr2:uid="{713D8D65-8DC5-4EAD-BC12-C13BCB9D0CF1}"/>
  </bookViews>
  <sheets>
    <sheet name="NC AHEC " sheetId="14" r:id="rId1"/>
    <sheet name="Dashboard" sheetId="6" r:id="rId2"/>
    <sheet name="General Fiscal Health Wksht" sheetId="2" r:id="rId3"/>
    <sheet name="Revenue Overview" sheetId="10" r:id="rId4"/>
    <sheet name="Payor Mix &amp; Collections" sheetId="5" r:id="rId5"/>
    <sheet name="Reimbursement Analysis" sheetId="3" r:id="rId6"/>
    <sheet name="Front Desk Admin" sheetId="15" r:id="rId7"/>
    <sheet name="Claims Data" sheetId="11" r:id="rId8"/>
    <sheet name="2024 All Payor Quality Measures" sheetId="18" r:id="rId9"/>
    <sheet name="CY Quality Measure Resources" sheetId="19" r:id="rId10"/>
    <sheet name="Reporting Cadence" sheetId="4" r:id="rId11"/>
    <sheet name="Data Charting Duplicates " sheetId="17" state="hidden" r:id="rId12"/>
  </sheets>
  <definedNames>
    <definedName name="_xlcn.WorksheetConnection_PracticeSupportScorecard.xlsxData1" hidden="1">Data[]</definedName>
  </definedNames>
  <calcPr calcId="191028"/>
  <pivotCaches>
    <pivotCache cacheId="0" r:id="rId13"/>
    <pivotCache cacheId="1"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Data" name="Data" connection="WorksheetConnection_Practice Support Scorecard.xlsx!Data"/>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0" i="15" l="1"/>
  <c r="AC59" i="15" s="1"/>
  <c r="Z60" i="15"/>
  <c r="AA59" i="15" s="1"/>
  <c r="X60" i="15"/>
  <c r="Y57" i="15" s="1"/>
  <c r="V60" i="15"/>
  <c r="W59" i="15" s="1"/>
  <c r="T60" i="15"/>
  <c r="U58" i="15" s="1"/>
  <c r="R60" i="15"/>
  <c r="S58" i="15" s="1"/>
  <c r="P60" i="15"/>
  <c r="Q57" i="15" s="1"/>
  <c r="N60" i="15"/>
  <c r="O59" i="15" s="1"/>
  <c r="L60" i="15"/>
  <c r="M59" i="15" s="1"/>
  <c r="J60" i="15"/>
  <c r="K58" i="15" s="1"/>
  <c r="H60" i="15"/>
  <c r="I58" i="15" s="1"/>
  <c r="F60" i="15"/>
  <c r="G58" i="15" s="1"/>
  <c r="F51" i="15"/>
  <c r="F52" i="15"/>
  <c r="F50" i="15"/>
  <c r="F40" i="15"/>
  <c r="F39" i="15"/>
  <c r="F38" i="15"/>
  <c r="F37" i="15"/>
  <c r="F36" i="15"/>
  <c r="F35" i="15"/>
  <c r="F43" i="5"/>
  <c r="F48" i="5"/>
  <c r="O58" i="15" l="1"/>
  <c r="O57" i="15"/>
  <c r="S59" i="15"/>
  <c r="U59" i="15"/>
  <c r="Y58" i="15"/>
  <c r="U57" i="15"/>
  <c r="AA57" i="15"/>
  <c r="Y59" i="15"/>
  <c r="K57" i="15"/>
  <c r="AA58" i="15"/>
  <c r="K59" i="15"/>
  <c r="Q58" i="15"/>
  <c r="W57" i="15"/>
  <c r="M57" i="15"/>
  <c r="Q59" i="15"/>
  <c r="W58" i="15"/>
  <c r="AC57" i="15"/>
  <c r="AC58" i="15"/>
  <c r="M58" i="15"/>
  <c r="S57" i="15"/>
  <c r="I59" i="15"/>
  <c r="I57" i="15"/>
  <c r="G57" i="15"/>
  <c r="G59" i="15"/>
  <c r="F44" i="5"/>
  <c r="F45" i="5"/>
  <c r="F46" i="5"/>
  <c r="F47" i="5"/>
  <c r="F49" i="5"/>
  <c r="F22" i="5"/>
  <c r="F36" i="5"/>
  <c r="G31" i="5" s="1"/>
  <c r="O69" i="17"/>
  <c r="P69" i="17"/>
  <c r="Q69" i="17"/>
  <c r="S69" i="17"/>
  <c r="O70" i="17"/>
  <c r="P70" i="17"/>
  <c r="Q70" i="17"/>
  <c r="S70" i="17"/>
  <c r="O71" i="17"/>
  <c r="P71" i="17"/>
  <c r="Q71" i="17"/>
  <c r="S71" i="17"/>
  <c r="O72" i="17"/>
  <c r="P72" i="17"/>
  <c r="Q72" i="17"/>
  <c r="S72" i="17"/>
  <c r="O73" i="17"/>
  <c r="P73" i="17"/>
  <c r="Q73" i="17"/>
  <c r="S73" i="17"/>
  <c r="O74" i="17"/>
  <c r="P74" i="17"/>
  <c r="Q74" i="17"/>
  <c r="S74" i="17"/>
  <c r="O75" i="17"/>
  <c r="P75" i="17"/>
  <c r="Q75" i="17"/>
  <c r="S75" i="17"/>
  <c r="O76" i="17"/>
  <c r="P76" i="17"/>
  <c r="Q76" i="17"/>
  <c r="S76" i="17"/>
  <c r="O77" i="17"/>
  <c r="P77" i="17"/>
  <c r="Q77" i="17"/>
  <c r="S77" i="17"/>
  <c r="O78" i="17"/>
  <c r="P78" i="17"/>
  <c r="Q78" i="17"/>
  <c r="S78" i="17"/>
  <c r="O79" i="17"/>
  <c r="P79" i="17"/>
  <c r="Q79" i="17"/>
  <c r="S79" i="17"/>
  <c r="O80" i="17"/>
  <c r="P80" i="17"/>
  <c r="Q80" i="17"/>
  <c r="S80" i="17"/>
  <c r="B68" i="17"/>
  <c r="C68" i="17"/>
  <c r="G68" i="17"/>
  <c r="B69" i="17"/>
  <c r="C69" i="17"/>
  <c r="G69" i="17"/>
  <c r="B70" i="17"/>
  <c r="C70" i="17"/>
  <c r="G70" i="17"/>
  <c r="B71" i="17"/>
  <c r="C71" i="17"/>
  <c r="G71" i="17"/>
  <c r="B72" i="17"/>
  <c r="C72" i="17"/>
  <c r="G72" i="17"/>
  <c r="B73" i="17"/>
  <c r="C73" i="17"/>
  <c r="G73" i="17"/>
  <c r="B74" i="17"/>
  <c r="C74" i="17"/>
  <c r="G74" i="17"/>
  <c r="B75" i="17"/>
  <c r="C75" i="17"/>
  <c r="G75" i="17"/>
  <c r="B76" i="17"/>
  <c r="C76" i="17"/>
  <c r="G76" i="17"/>
  <c r="B77" i="17"/>
  <c r="C77" i="17"/>
  <c r="G77" i="17"/>
  <c r="B78" i="17"/>
  <c r="C78" i="17"/>
  <c r="G78" i="17"/>
  <c r="H78" i="17"/>
  <c r="B79" i="17"/>
  <c r="C79" i="17"/>
  <c r="G79" i="17"/>
  <c r="H79" i="17"/>
  <c r="C21" i="17"/>
  <c r="C20" i="17"/>
  <c r="C19" i="17"/>
  <c r="C28" i="17"/>
  <c r="B57" i="17"/>
  <c r="B56" i="17"/>
  <c r="B55" i="17"/>
  <c r="B47" i="17"/>
  <c r="B46" i="17"/>
  <c r="B45" i="17"/>
  <c r="B44" i="17"/>
  <c r="B43" i="17"/>
  <c r="B42" i="17"/>
  <c r="X29" i="17"/>
  <c r="V29" i="17"/>
  <c r="T29" i="17"/>
  <c r="R29" i="17"/>
  <c r="P29" i="17"/>
  <c r="N29" i="17"/>
  <c r="L29" i="17"/>
  <c r="J29" i="17"/>
  <c r="H29" i="17"/>
  <c r="F29" i="17"/>
  <c r="D29" i="17"/>
  <c r="B29" i="17"/>
  <c r="Y28" i="17"/>
  <c r="W28" i="17"/>
  <c r="U28" i="17"/>
  <c r="S28" i="17"/>
  <c r="Q28" i="17"/>
  <c r="O28" i="17"/>
  <c r="M28" i="17"/>
  <c r="K28" i="17"/>
  <c r="I28" i="17"/>
  <c r="G28" i="17"/>
  <c r="E28" i="17"/>
  <c r="Y27" i="17"/>
  <c r="W27" i="17"/>
  <c r="U27" i="17"/>
  <c r="S27" i="17"/>
  <c r="Q27" i="17"/>
  <c r="O27" i="17"/>
  <c r="M27" i="17"/>
  <c r="K27" i="17"/>
  <c r="I27" i="17"/>
  <c r="G27" i="17"/>
  <c r="E27" i="17"/>
  <c r="C27" i="17"/>
  <c r="Y26" i="17"/>
  <c r="W26" i="17"/>
  <c r="U26" i="17"/>
  <c r="S26" i="17"/>
  <c r="Q26" i="17"/>
  <c r="O26" i="17"/>
  <c r="M26" i="17"/>
  <c r="K26" i="17"/>
  <c r="I26" i="17"/>
  <c r="G26" i="17"/>
  <c r="E26" i="17"/>
  <c r="C26" i="17"/>
  <c r="X22" i="17"/>
  <c r="V22" i="17"/>
  <c r="T22" i="17"/>
  <c r="R22" i="17"/>
  <c r="P22" i="17"/>
  <c r="N22" i="17"/>
  <c r="L22" i="17"/>
  <c r="J22" i="17"/>
  <c r="H22" i="17"/>
  <c r="F22" i="17"/>
  <c r="D22" i="17"/>
  <c r="B22" i="17"/>
  <c r="Y21" i="17"/>
  <c r="W21" i="17"/>
  <c r="U21" i="17"/>
  <c r="S21" i="17"/>
  <c r="Q21" i="17"/>
  <c r="O21" i="17"/>
  <c r="M21" i="17"/>
  <c r="K21" i="17"/>
  <c r="I21" i="17"/>
  <c r="G21" i="17"/>
  <c r="E21" i="17"/>
  <c r="Y20" i="17"/>
  <c r="W20" i="17"/>
  <c r="U20" i="17"/>
  <c r="S20" i="17"/>
  <c r="Q20" i="17"/>
  <c r="O20" i="17"/>
  <c r="M20" i="17"/>
  <c r="K20" i="17"/>
  <c r="I20" i="17"/>
  <c r="G20" i="17"/>
  <c r="E20" i="17"/>
  <c r="Y19" i="17"/>
  <c r="W19" i="17"/>
  <c r="U19" i="17"/>
  <c r="S19" i="17"/>
  <c r="Q19" i="17"/>
  <c r="O19" i="17"/>
  <c r="M19" i="17"/>
  <c r="K19" i="17"/>
  <c r="I19" i="17"/>
  <c r="G19" i="17"/>
  <c r="E19" i="17"/>
  <c r="H30" i="2"/>
  <c r="I30" i="2"/>
  <c r="J30" i="2"/>
  <c r="K30" i="2"/>
  <c r="L30" i="2"/>
  <c r="M30" i="2"/>
  <c r="N30" i="2"/>
  <c r="O30" i="2"/>
  <c r="P30" i="2"/>
  <c r="Q30" i="2"/>
  <c r="R30" i="2"/>
  <c r="G30" i="2"/>
  <c r="H47" i="5"/>
  <c r="H48" i="5"/>
  <c r="H49" i="5"/>
  <c r="AB44" i="5"/>
  <c r="AB45" i="5"/>
  <c r="AB46" i="5"/>
  <c r="AB47" i="5"/>
  <c r="AB48" i="5"/>
  <c r="AB49" i="5"/>
  <c r="Z44" i="5"/>
  <c r="Z45" i="5"/>
  <c r="Z46" i="5"/>
  <c r="Z47" i="5"/>
  <c r="Z48" i="5"/>
  <c r="Z49" i="5"/>
  <c r="X44" i="5"/>
  <c r="X45" i="5"/>
  <c r="X46" i="5"/>
  <c r="X47" i="5"/>
  <c r="X48" i="5"/>
  <c r="X49" i="5"/>
  <c r="V44" i="5"/>
  <c r="V45" i="5"/>
  <c r="V46" i="5"/>
  <c r="V47" i="5"/>
  <c r="V48" i="5"/>
  <c r="V49" i="5"/>
  <c r="T44" i="5"/>
  <c r="T45" i="5"/>
  <c r="T46" i="5"/>
  <c r="T47" i="5"/>
  <c r="T48" i="5"/>
  <c r="T49" i="5"/>
  <c r="R44" i="5"/>
  <c r="R45" i="5"/>
  <c r="R46" i="5"/>
  <c r="R47" i="5"/>
  <c r="R48" i="5"/>
  <c r="R49" i="5"/>
  <c r="P44" i="5"/>
  <c r="P45" i="5"/>
  <c r="P46" i="5"/>
  <c r="P47" i="5"/>
  <c r="P48" i="5"/>
  <c r="P49" i="5"/>
  <c r="R43" i="5"/>
  <c r="T43" i="5"/>
  <c r="V43" i="5"/>
  <c r="X43" i="5"/>
  <c r="Z43" i="5"/>
  <c r="AB43" i="5"/>
  <c r="P43" i="5"/>
  <c r="N44" i="5"/>
  <c r="N45" i="5"/>
  <c r="N46" i="5"/>
  <c r="N47" i="5"/>
  <c r="N48" i="5"/>
  <c r="N49" i="5"/>
  <c r="N43" i="5"/>
  <c r="L44" i="5"/>
  <c r="L45" i="5"/>
  <c r="L46" i="5"/>
  <c r="L47" i="5"/>
  <c r="L48" i="5"/>
  <c r="L49" i="5"/>
  <c r="L43" i="5"/>
  <c r="J44" i="5"/>
  <c r="J45" i="5"/>
  <c r="J46" i="5"/>
  <c r="J47" i="5"/>
  <c r="J48" i="5"/>
  <c r="J49" i="5"/>
  <c r="J43" i="5"/>
  <c r="F15" i="15"/>
  <c r="AB22" i="15"/>
  <c r="AC20" i="15" s="1"/>
  <c r="Z22" i="15"/>
  <c r="AA21" i="15" s="1"/>
  <c r="X22" i="15"/>
  <c r="Y19" i="15" s="1"/>
  <c r="V22" i="15"/>
  <c r="W19" i="15" s="1"/>
  <c r="T22" i="15"/>
  <c r="U21" i="15" s="1"/>
  <c r="R22" i="15"/>
  <c r="S21" i="15" s="1"/>
  <c r="P22" i="15"/>
  <c r="Q20" i="15" s="1"/>
  <c r="N22" i="15"/>
  <c r="O20" i="15" s="1"/>
  <c r="L22" i="15"/>
  <c r="M20" i="15" s="1"/>
  <c r="J22" i="15"/>
  <c r="K20" i="15" s="1"/>
  <c r="H22" i="15"/>
  <c r="I19" i="15" s="1"/>
  <c r="H15" i="15"/>
  <c r="I12" i="15" s="1"/>
  <c r="AB15" i="15"/>
  <c r="AC13" i="15" s="1"/>
  <c r="Z15" i="15"/>
  <c r="AA13" i="15" s="1"/>
  <c r="X15" i="15"/>
  <c r="Y12" i="15" s="1"/>
  <c r="V15" i="15"/>
  <c r="W13" i="15" s="1"/>
  <c r="T15" i="15"/>
  <c r="U12" i="15" s="1"/>
  <c r="R15" i="15"/>
  <c r="S14" i="15" s="1"/>
  <c r="P15" i="15"/>
  <c r="Q13" i="15" s="1"/>
  <c r="N15" i="15"/>
  <c r="O14" i="15" s="1"/>
  <c r="L15" i="15"/>
  <c r="M13" i="15" s="1"/>
  <c r="J15" i="15"/>
  <c r="K13" i="15" s="1"/>
  <c r="F50" i="5" l="1"/>
  <c r="G21" i="5"/>
  <c r="G20" i="5"/>
  <c r="G19" i="5"/>
  <c r="G18" i="5"/>
  <c r="G17" i="5"/>
  <c r="G16" i="5"/>
  <c r="G15" i="5"/>
  <c r="G35" i="5"/>
  <c r="G34" i="5"/>
  <c r="G33" i="5"/>
  <c r="G32" i="5"/>
  <c r="G30" i="5"/>
  <c r="G29" i="5"/>
  <c r="O19" i="15"/>
  <c r="O21" i="15"/>
  <c r="S13" i="15"/>
  <c r="Y14" i="15"/>
  <c r="Y13" i="15"/>
  <c r="U20" i="15"/>
  <c r="AA12" i="15"/>
  <c r="Y21" i="15"/>
  <c r="K12" i="15"/>
  <c r="I13" i="15"/>
  <c r="Q19" i="15"/>
  <c r="O13" i="15"/>
  <c r="Q21" i="15"/>
  <c r="O12" i="15"/>
  <c r="Q12" i="15"/>
  <c r="S20" i="15"/>
  <c r="Q14" i="15"/>
  <c r="U19" i="15"/>
  <c r="I14" i="15"/>
  <c r="S12" i="15"/>
  <c r="I21" i="15"/>
  <c r="F22" i="15"/>
  <c r="G14" i="15"/>
  <c r="AA20" i="15"/>
  <c r="U14" i="15"/>
  <c r="K19" i="15"/>
  <c r="M12" i="15"/>
  <c r="W14" i="15"/>
  <c r="AC12" i="15"/>
  <c r="M19" i="15"/>
  <c r="W21" i="15"/>
  <c r="AC19" i="15"/>
  <c r="I20" i="15"/>
  <c r="Y20" i="15"/>
  <c r="AA19" i="15"/>
  <c r="K14" i="15"/>
  <c r="U13" i="15"/>
  <c r="AA14" i="15"/>
  <c r="K21" i="15"/>
  <c r="W12" i="15"/>
  <c r="M14" i="15"/>
  <c r="AC14" i="15"/>
  <c r="M21" i="15"/>
  <c r="S19" i="15"/>
  <c r="W20" i="15"/>
  <c r="AC21" i="15"/>
  <c r="N15" i="11"/>
  <c r="V70" i="17" s="1"/>
  <c r="N16" i="11"/>
  <c r="V71" i="17" s="1"/>
  <c r="N17" i="11"/>
  <c r="V72" i="17" s="1"/>
  <c r="N18" i="11"/>
  <c r="V73" i="17" s="1"/>
  <c r="N19" i="11"/>
  <c r="V74" i="17" s="1"/>
  <c r="N20" i="11"/>
  <c r="V75" i="17" s="1"/>
  <c r="N21" i="11"/>
  <c r="V76" i="17" s="1"/>
  <c r="N22" i="11"/>
  <c r="V77" i="17" s="1"/>
  <c r="N23" i="11"/>
  <c r="V78" i="17" s="1"/>
  <c r="N24" i="11"/>
  <c r="V79" i="17" s="1"/>
  <c r="N25" i="11"/>
  <c r="V80" i="17" s="1"/>
  <c r="N14" i="11"/>
  <c r="V69" i="17" s="1"/>
  <c r="J15" i="11"/>
  <c r="M9" i="10" s="1"/>
  <c r="J16" i="11"/>
  <c r="J17" i="11"/>
  <c r="J18" i="11"/>
  <c r="J19" i="11"/>
  <c r="J20" i="11"/>
  <c r="J21" i="11"/>
  <c r="J22" i="11"/>
  <c r="J23" i="11"/>
  <c r="M17" i="10" s="1"/>
  <c r="J24" i="11"/>
  <c r="J25" i="11"/>
  <c r="J14" i="11"/>
  <c r="N9" i="10"/>
  <c r="I69" i="17" s="1"/>
  <c r="N10" i="10"/>
  <c r="I70" i="17" s="1"/>
  <c r="N11" i="10"/>
  <c r="I71" i="17" s="1"/>
  <c r="N12" i="10"/>
  <c r="I72" i="17" s="1"/>
  <c r="N13" i="10"/>
  <c r="I73" i="17" s="1"/>
  <c r="N14" i="10"/>
  <c r="I74" i="17" s="1"/>
  <c r="N15" i="10"/>
  <c r="I75" i="17" s="1"/>
  <c r="N16" i="10"/>
  <c r="I76" i="17" s="1"/>
  <c r="N17" i="10"/>
  <c r="I77" i="17" s="1"/>
  <c r="N18" i="10"/>
  <c r="I78" i="17" s="1"/>
  <c r="N19" i="10"/>
  <c r="I79" i="17" s="1"/>
  <c r="N8" i="10"/>
  <c r="I68" i="17" s="1"/>
  <c r="G19" i="15" l="1"/>
  <c r="G36" i="5"/>
  <c r="G22" i="5"/>
  <c r="M13" i="10"/>
  <c r="R74" i="17"/>
  <c r="H71" i="17" s="1"/>
  <c r="M19" i="11"/>
  <c r="U74" i="17" s="1"/>
  <c r="O18" i="11"/>
  <c r="W73" i="17" s="1"/>
  <c r="M18" i="11"/>
  <c r="U73" i="17" s="1"/>
  <c r="R73" i="17"/>
  <c r="H70" i="17" s="1"/>
  <c r="O17" i="11"/>
  <c r="W72" i="17" s="1"/>
  <c r="M17" i="11"/>
  <c r="U72" i="17" s="1"/>
  <c r="R72" i="17"/>
  <c r="H69" i="17" s="1"/>
  <c r="O16" i="11"/>
  <c r="W71" i="17" s="1"/>
  <c r="M16" i="11"/>
  <c r="U71" i="17" s="1"/>
  <c r="R71" i="17"/>
  <c r="H68" i="17" s="1"/>
  <c r="O15" i="11"/>
  <c r="W70" i="17" s="1"/>
  <c r="R70" i="17"/>
  <c r="M15" i="11"/>
  <c r="U70" i="17" s="1"/>
  <c r="M14" i="10"/>
  <c r="R75" i="17"/>
  <c r="H72" i="17" s="1"/>
  <c r="M20" i="11"/>
  <c r="U75" i="17" s="1"/>
  <c r="M8" i="10"/>
  <c r="R69" i="17"/>
  <c r="M14" i="11"/>
  <c r="U69" i="17" s="1"/>
  <c r="M19" i="10"/>
  <c r="M25" i="11"/>
  <c r="U80" i="17" s="1"/>
  <c r="R80" i="17"/>
  <c r="H77" i="17" s="1"/>
  <c r="M11" i="10"/>
  <c r="O23" i="11"/>
  <c r="W78" i="17" s="1"/>
  <c r="M23" i="11"/>
  <c r="U78" i="17" s="1"/>
  <c r="R78" i="17"/>
  <c r="H75" i="17" s="1"/>
  <c r="M16" i="10"/>
  <c r="M22" i="11"/>
  <c r="U77" i="17" s="1"/>
  <c r="R77" i="17"/>
  <c r="H74" i="17" s="1"/>
  <c r="O24" i="11"/>
  <c r="W79" i="17" s="1"/>
  <c r="M24" i="11"/>
  <c r="U79" i="17" s="1"/>
  <c r="R79" i="17"/>
  <c r="H76" i="17" s="1"/>
  <c r="M15" i="10"/>
  <c r="R76" i="17"/>
  <c r="H73" i="17" s="1"/>
  <c r="M21" i="11"/>
  <c r="U76" i="17" s="1"/>
  <c r="G12" i="15"/>
  <c r="G13" i="15"/>
  <c r="G20" i="15"/>
  <c r="G21" i="15"/>
  <c r="M10" i="10"/>
  <c r="M12" i="10"/>
  <c r="O14" i="11"/>
  <c r="W69" i="17" s="1"/>
  <c r="M18" i="10"/>
  <c r="O20" i="11"/>
  <c r="W75" i="17" s="1"/>
  <c r="O21" i="11"/>
  <c r="W76" i="17" s="1"/>
  <c r="O19" i="11"/>
  <c r="W74" i="17" s="1"/>
  <c r="O25" i="11"/>
  <c r="W80" i="17" s="1"/>
  <c r="O22" i="11"/>
  <c r="W77" i="17" s="1"/>
  <c r="AB36" i="5"/>
  <c r="Z36" i="5"/>
  <c r="X36" i="5"/>
  <c r="V36" i="5"/>
  <c r="T36" i="5"/>
  <c r="R36" i="5"/>
  <c r="P36" i="5"/>
  <c r="P22" i="5"/>
  <c r="P50" i="5" s="1"/>
  <c r="R22" i="5"/>
  <c r="R50" i="5" s="1"/>
  <c r="T22" i="5"/>
  <c r="T50" i="5" s="1"/>
  <c r="V22" i="5"/>
  <c r="V50" i="5" s="1"/>
  <c r="X22" i="5"/>
  <c r="X50" i="5" s="1"/>
  <c r="Z22" i="5"/>
  <c r="Z50" i="5" s="1"/>
  <c r="AB22" i="5"/>
  <c r="AB50" i="5" s="1"/>
  <c r="AC30" i="5" l="1"/>
  <c r="AC31" i="5"/>
  <c r="AC32" i="5"/>
  <c r="AC33" i="5"/>
  <c r="AC34" i="5"/>
  <c r="AC29" i="5"/>
  <c r="AC35" i="5"/>
  <c r="Q29" i="5"/>
  <c r="Q30" i="5"/>
  <c r="Q31" i="5"/>
  <c r="Q32" i="5"/>
  <c r="Q33" i="5"/>
  <c r="Q34" i="5"/>
  <c r="Q35" i="5"/>
  <c r="Q15" i="5"/>
  <c r="Q17" i="5"/>
  <c r="Q16" i="5"/>
  <c r="Q21" i="5"/>
  <c r="Q18" i="5"/>
  <c r="Q20" i="5"/>
  <c r="Q19" i="5"/>
  <c r="AC17" i="5"/>
  <c r="AC18" i="5"/>
  <c r="AC19" i="5"/>
  <c r="AC20" i="5"/>
  <c r="AC21" i="5"/>
  <c r="AC15" i="5"/>
  <c r="AC16" i="5"/>
  <c r="S35" i="5"/>
  <c r="S34" i="5"/>
  <c r="S29" i="5"/>
  <c r="S30" i="5"/>
  <c r="S31" i="5"/>
  <c r="S33" i="5"/>
  <c r="S32" i="5"/>
  <c r="S21" i="5"/>
  <c r="S16" i="5"/>
  <c r="S15" i="5"/>
  <c r="S17" i="5"/>
  <c r="S18" i="5"/>
  <c r="S19" i="5"/>
  <c r="S20" i="5"/>
  <c r="AA18" i="5"/>
  <c r="AA19" i="5"/>
  <c r="AA21" i="5"/>
  <c r="AA20" i="5"/>
  <c r="AA17" i="5"/>
  <c r="AA15" i="5"/>
  <c r="AA16" i="5"/>
  <c r="Y19" i="5"/>
  <c r="Y15" i="5"/>
  <c r="Y20" i="5"/>
  <c r="Y18" i="5"/>
  <c r="Y21" i="5"/>
  <c r="Y17" i="5"/>
  <c r="Y16" i="5"/>
  <c r="W33" i="5"/>
  <c r="W29" i="5"/>
  <c r="W34" i="5"/>
  <c r="W35" i="5"/>
  <c r="W32" i="5"/>
  <c r="W30" i="5"/>
  <c r="W31" i="5"/>
  <c r="W20" i="5"/>
  <c r="W21" i="5"/>
  <c r="W15" i="5"/>
  <c r="W16" i="5"/>
  <c r="W19" i="5"/>
  <c r="W17" i="5"/>
  <c r="W18" i="5"/>
  <c r="Y32" i="5"/>
  <c r="Y35" i="5"/>
  <c r="Y33" i="5"/>
  <c r="Y31" i="5"/>
  <c r="Y34" i="5"/>
  <c r="Y29" i="5"/>
  <c r="Y30" i="5"/>
  <c r="U34" i="5"/>
  <c r="U35" i="5"/>
  <c r="U29" i="5"/>
  <c r="U30" i="5"/>
  <c r="U31" i="5"/>
  <c r="U32" i="5"/>
  <c r="U33" i="5"/>
  <c r="U20" i="5"/>
  <c r="U21" i="5"/>
  <c r="U15" i="5"/>
  <c r="U16" i="5"/>
  <c r="U19" i="5"/>
  <c r="U17" i="5"/>
  <c r="U18" i="5"/>
  <c r="AA31" i="5"/>
  <c r="AA32" i="5"/>
  <c r="AA34" i="5"/>
  <c r="AA33" i="5"/>
  <c r="AA35" i="5"/>
  <c r="AA30" i="5"/>
  <c r="AA29" i="5"/>
  <c r="H46" i="5"/>
  <c r="H45" i="5"/>
  <c r="H44" i="5"/>
  <c r="H43" i="5"/>
  <c r="N36" i="5"/>
  <c r="L36" i="5"/>
  <c r="J36" i="5"/>
  <c r="H36" i="5"/>
  <c r="N22" i="5"/>
  <c r="N50" i="5" s="1"/>
  <c r="L22" i="5"/>
  <c r="J22" i="5"/>
  <c r="H22" i="5"/>
  <c r="S34" i="2"/>
  <c r="R33" i="2"/>
  <c r="Q33" i="2"/>
  <c r="P33" i="2"/>
  <c r="O33" i="2"/>
  <c r="N33" i="2"/>
  <c r="M33" i="2"/>
  <c r="L33" i="2"/>
  <c r="K33" i="2"/>
  <c r="J33" i="2"/>
  <c r="I33" i="2"/>
  <c r="H33" i="2"/>
  <c r="G33" i="2"/>
  <c r="S32" i="2"/>
  <c r="S33" i="2" s="1"/>
  <c r="S31" i="2"/>
  <c r="S30" i="2"/>
  <c r="S29" i="2"/>
  <c r="S28" i="2"/>
  <c r="S27" i="2"/>
  <c r="S26" i="2"/>
  <c r="R24" i="2"/>
  <c r="Q24" i="2"/>
  <c r="P24" i="2"/>
  <c r="O24" i="2"/>
  <c r="N24" i="2"/>
  <c r="M24" i="2"/>
  <c r="L24" i="2"/>
  <c r="K24" i="2"/>
  <c r="J24" i="2"/>
  <c r="I24" i="2"/>
  <c r="H24" i="2"/>
  <c r="G24" i="2"/>
  <c r="S23" i="2"/>
  <c r="S22" i="2"/>
  <c r="S24" i="2" s="1"/>
  <c r="S21" i="2"/>
  <c r="S20" i="2"/>
  <c r="S19" i="2"/>
  <c r="S18" i="2"/>
  <c r="S17" i="2"/>
  <c r="S16" i="2"/>
  <c r="S15" i="2"/>
  <c r="R13" i="2"/>
  <c r="R14" i="2" s="1"/>
  <c r="Q13" i="2"/>
  <c r="Q14" i="2" s="1"/>
  <c r="P13" i="2"/>
  <c r="P25" i="2" s="1"/>
  <c r="O13" i="2"/>
  <c r="O25" i="2" s="1"/>
  <c r="N13" i="2"/>
  <c r="N25" i="2" s="1"/>
  <c r="M13" i="2"/>
  <c r="M25" i="2" s="1"/>
  <c r="L13" i="2"/>
  <c r="L25" i="2" s="1"/>
  <c r="K13" i="2"/>
  <c r="K14" i="2" s="1"/>
  <c r="J13" i="2"/>
  <c r="J14" i="2" s="1"/>
  <c r="I13" i="2"/>
  <c r="I14" i="2" s="1"/>
  <c r="H13" i="2"/>
  <c r="H25" i="2" s="1"/>
  <c r="G13" i="2"/>
  <c r="G25" i="2" s="1"/>
  <c r="S13" i="2" l="1"/>
  <c r="S14" i="2" s="1"/>
  <c r="S22" i="5"/>
  <c r="I18" i="5"/>
  <c r="I21" i="5"/>
  <c r="I17" i="5"/>
  <c r="I19" i="5"/>
  <c r="I20" i="5"/>
  <c r="I15" i="5"/>
  <c r="I16" i="5"/>
  <c r="O30" i="5"/>
  <c r="O32" i="5"/>
  <c r="O31" i="5"/>
  <c r="O33" i="5"/>
  <c r="O35" i="5"/>
  <c r="O29" i="5"/>
  <c r="O34" i="5"/>
  <c r="U22" i="5"/>
  <c r="AC36" i="5"/>
  <c r="Y22" i="5"/>
  <c r="Q22" i="5"/>
  <c r="J50" i="5"/>
  <c r="K17" i="5"/>
  <c r="K18" i="5"/>
  <c r="K20" i="5"/>
  <c r="K19" i="5"/>
  <c r="K21" i="5"/>
  <c r="K16" i="5"/>
  <c r="K15" i="5"/>
  <c r="AA22" i="5"/>
  <c r="AC22" i="5"/>
  <c r="O18" i="5"/>
  <c r="O16" i="5"/>
  <c r="O15" i="5"/>
  <c r="O17" i="5"/>
  <c r="O19" i="5"/>
  <c r="O20" i="5"/>
  <c r="O21" i="5"/>
  <c r="W36" i="5"/>
  <c r="M30" i="5"/>
  <c r="M33" i="5"/>
  <c r="M31" i="5"/>
  <c r="M32" i="5"/>
  <c r="M34" i="5"/>
  <c r="M35" i="5"/>
  <c r="M29" i="5"/>
  <c r="Y36" i="5"/>
  <c r="K31" i="5"/>
  <c r="K32" i="5"/>
  <c r="K33" i="5"/>
  <c r="K34" i="5"/>
  <c r="K35" i="5"/>
  <c r="K29" i="5"/>
  <c r="K30" i="5"/>
  <c r="M16" i="5"/>
  <c r="M17" i="5"/>
  <c r="M18" i="5"/>
  <c r="M19" i="5"/>
  <c r="M20" i="5"/>
  <c r="M21" i="5"/>
  <c r="M15" i="5"/>
  <c r="I32" i="5"/>
  <c r="I33" i="5"/>
  <c r="I35" i="5"/>
  <c r="I34" i="5"/>
  <c r="I29" i="5"/>
  <c r="I30" i="5"/>
  <c r="I31" i="5"/>
  <c r="AA36" i="5"/>
  <c r="U36" i="5"/>
  <c r="W22" i="5"/>
  <c r="S36" i="5"/>
  <c r="Q36" i="5"/>
  <c r="L50" i="5"/>
  <c r="H14" i="2"/>
  <c r="H50" i="5"/>
  <c r="L14" i="2"/>
  <c r="I25" i="2"/>
  <c r="Q25" i="2"/>
  <c r="M14" i="2"/>
  <c r="J25" i="2"/>
  <c r="R25" i="2"/>
  <c r="N14" i="2"/>
  <c r="K25" i="2"/>
  <c r="S25" i="2"/>
  <c r="G14" i="2"/>
  <c r="O14" i="2"/>
  <c r="P14" i="2"/>
  <c r="O22" i="5" l="1"/>
  <c r="O36" i="5"/>
  <c r="I36" i="5"/>
  <c r="I22" i="5"/>
  <c r="M36" i="5"/>
  <c r="K36" i="5"/>
  <c r="M22" i="5"/>
  <c r="K2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Margow</author>
  </authors>
  <commentList>
    <comment ref="F13" authorId="0" shapeId="0" xr:uid="{2D46B355-4053-44EC-BACE-C6EC005137E0}">
      <text>
        <r>
          <rPr>
            <sz val="8"/>
            <color rgb="FF000000"/>
            <rFont val="Tahoma"/>
            <family val="2"/>
          </rPr>
          <t>A measure of total productivity.  Includes total charges of each individual provider and any other charges.</t>
        </r>
      </text>
    </comment>
    <comment ref="F14" authorId="0" shapeId="0" xr:uid="{D964DB01-98E6-4C5E-9E88-7AD4648D791D}">
      <text>
        <r>
          <rPr>
            <sz val="8"/>
            <color rgb="FF000000"/>
            <rFont val="Tahoma"/>
            <family val="2"/>
          </rPr>
          <t xml:space="preserve">Total charges divided by number of calendar days in period.  Tracks average productivity for the practice. </t>
        </r>
      </text>
    </comment>
    <comment ref="F18" authorId="0" shapeId="0" xr:uid="{27619A1A-0489-4738-8000-BCF66AFA672C}">
      <text>
        <r>
          <rPr>
            <sz val="8"/>
            <color rgb="FF000000"/>
            <rFont val="Tahoma"/>
            <family val="2"/>
          </rPr>
          <t>Use this field for other charges not attributed to a provider.  Insert any additional lines needed above this one for any additional providers.</t>
        </r>
      </text>
    </comment>
    <comment ref="F19" authorId="0" shapeId="0" xr:uid="{214AEFCD-4C91-4681-B75E-7A9E97B21F86}">
      <text>
        <r>
          <rPr>
            <sz val="8"/>
            <color indexed="81"/>
            <rFont val="Tahoma"/>
            <family val="2"/>
          </rPr>
          <t>Payments received, including patient and capitation.  Tracks actual practice income.</t>
        </r>
      </text>
    </comment>
    <comment ref="F21" authorId="0" shapeId="0" xr:uid="{D7436581-2CDD-4081-86EC-56A770D6F418}">
      <text>
        <r>
          <rPr>
            <sz val="8"/>
            <color rgb="FF000000"/>
            <rFont val="Tahoma"/>
            <family val="2"/>
          </rPr>
          <t xml:space="preserve">Percent of what should be collected in the office.  Checks that staff are doing their jobs.  Can be tricky to obtain, even with a computer system.
</t>
        </r>
        <r>
          <rPr>
            <sz val="8"/>
            <color rgb="FF000000"/>
            <rFont val="Tahoma"/>
            <family val="2"/>
          </rPr>
          <t xml:space="preserve">
</t>
        </r>
        <r>
          <rPr>
            <sz val="8"/>
            <color rgb="FF000000"/>
            <rFont val="Tahoma"/>
            <family val="2"/>
          </rPr>
          <t>Implementing a daily review can help with accuracy and accountability</t>
        </r>
      </text>
    </comment>
    <comment ref="F22" authorId="0" shapeId="0" xr:uid="{DF4E6315-C90E-4810-A7D9-12609C7C43FD}">
      <text>
        <r>
          <rPr>
            <sz val="8"/>
            <color rgb="FF000000"/>
            <rFont val="Tahoma"/>
            <family val="2"/>
          </rPr>
          <t xml:space="preserve">From A/R aging report. </t>
        </r>
      </text>
    </comment>
    <comment ref="F23" authorId="0" shapeId="0" xr:uid="{0C0CB854-4838-40F9-8730-2F26B9E7068C}">
      <text>
        <r>
          <rPr>
            <sz val="8"/>
            <color rgb="FF000000"/>
            <rFont val="Tahoma"/>
            <family val="2"/>
          </rPr>
          <t>From aging report.   Tracks overdue collection trends.</t>
        </r>
      </text>
    </comment>
    <comment ref="F24" authorId="0" shapeId="0" xr:uid="{82382385-1AA2-4FFF-A374-D24765A0B970}">
      <text>
        <r>
          <rPr>
            <sz val="8"/>
            <color indexed="81"/>
            <rFont val="Tahoma"/>
            <family val="2"/>
          </rPr>
          <t>From A/R aging report.  Another way to track overdue collection trends.</t>
        </r>
      </text>
    </comment>
    <comment ref="F25" authorId="0" shapeId="0" xr:uid="{CE59478C-7A33-4585-92B3-9DB3D9464008}">
      <text>
        <r>
          <rPr>
            <sz val="8"/>
            <color rgb="FF000000"/>
            <rFont val="Tahoma"/>
            <family val="2"/>
          </rPr>
          <t>Total payments divided by total charges.  Measures how well you are billing and collecting.  Useful in evaluating staff and payor contracts.</t>
        </r>
      </text>
    </comment>
    <comment ref="F26" authorId="0" shapeId="0" xr:uid="{55014631-04ED-4B55-9CC4-DCED0CBBB1D3}">
      <text>
        <r>
          <rPr>
            <sz val="8"/>
            <color rgb="FF000000"/>
            <rFont val="Tahoma"/>
            <family val="2"/>
          </rPr>
          <t>Budgeted (or expected) receipts minus refunds.  The practice income you planned (budgeted).</t>
        </r>
      </text>
    </comment>
    <comment ref="F27" authorId="0" shapeId="0" xr:uid="{BB183827-C130-47F5-A86D-0EC794687A3F}">
      <text>
        <r>
          <rPr>
            <sz val="8"/>
            <color rgb="FF000000"/>
            <rFont val="Tahoma"/>
            <family val="2"/>
          </rPr>
          <t>Actual receipts minus refunds.  What you actually received.</t>
        </r>
      </text>
    </comment>
    <comment ref="F28" authorId="0" shapeId="0" xr:uid="{D25E08D2-D254-4016-B1AB-7617C48C2204}">
      <text>
        <r>
          <rPr>
            <sz val="8"/>
            <color indexed="81"/>
            <rFont val="Tahoma"/>
            <family val="2"/>
          </rPr>
          <t>From budget.  What you expected to spend.</t>
        </r>
      </text>
    </comment>
    <comment ref="F29" authorId="0" shapeId="0" xr:uid="{A58F5DFE-DFB7-459A-9AEE-D88BF07430F7}">
      <text>
        <r>
          <rPr>
            <sz val="8"/>
            <color indexed="81"/>
            <rFont val="Tahoma"/>
            <family val="2"/>
          </rPr>
          <t>What you actually spent.</t>
        </r>
      </text>
    </comment>
    <comment ref="F30" authorId="0" shapeId="0" xr:uid="{0E1568E4-38E9-4338-BE84-279926787D78}">
      <text>
        <r>
          <rPr>
            <sz val="8"/>
            <color indexed="81"/>
            <rFont val="Tahoma"/>
            <family val="2"/>
          </rPr>
          <t>Total receipts minus total operating expenses (actual).  This is what is left to pay the physicians.</t>
        </r>
      </text>
    </comment>
    <comment ref="F31" authorId="0" shapeId="0" xr:uid="{60E56CFF-708A-48D6-B0F2-75E5CF027376}">
      <text>
        <r>
          <rPr>
            <sz val="8"/>
            <color indexed="81"/>
            <rFont val="Tahoma"/>
            <family val="2"/>
          </rPr>
          <t>Total patient visits.  Use CPT 99201-99205, 99211-99215, and 99241-99245.</t>
        </r>
      </text>
    </comment>
    <comment ref="F32" authorId="0" shapeId="0" xr:uid="{5C6402D0-6376-44BF-AC3F-190617CB59FD}">
      <text>
        <r>
          <rPr>
            <sz val="8"/>
            <color indexed="81"/>
            <rFont val="Tahoma"/>
            <family val="2"/>
          </rPr>
          <t>CPT codes 99201-99205 and 99241-99245.  Indicates potential practice growth if not offset by patients leaving the practice.</t>
        </r>
      </text>
    </comment>
    <comment ref="F33" authorId="0" shapeId="0" xr:uid="{A2DB7BAF-C238-4979-B23E-F1CCFEC043DE}">
      <text>
        <r>
          <rPr>
            <sz val="8"/>
            <color indexed="81"/>
            <rFont val="Tahoma"/>
            <family val="2"/>
          </rPr>
          <t>Total new patient visits divided by total encounters.  Measures growth trends.</t>
        </r>
      </text>
    </comment>
    <comment ref="F34" authorId="0" shapeId="0" xr:uid="{1140FF02-1255-4A07-8B97-9D1181BAFABB}">
      <text>
        <r>
          <rPr>
            <sz val="8"/>
            <color rgb="FF000000"/>
            <rFont val="Tahoma"/>
            <family val="2"/>
          </rPr>
          <t xml:space="preserve">1 FTE = 2080 hours (40 hrs/wk for 52 wks).  
</t>
        </r>
        <r>
          <rPr>
            <sz val="8"/>
            <color rgb="FF000000"/>
            <rFont val="Tahoma"/>
            <family val="2"/>
          </rPr>
          <t>Changes in staffing can indicate growth or problems with turnover.  Do not include MDs or mid-level providers.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Whitekettle</author>
  </authors>
  <commentList>
    <comment ref="H13" authorId="0" shapeId="0" xr:uid="{B44F81FE-C049-4A5A-A8BA-C963AC87E259}">
      <text>
        <r>
          <rPr>
            <b/>
            <sz val="9"/>
            <color rgb="FF000000"/>
            <rFont val="Tahoma"/>
            <family val="2"/>
          </rPr>
          <t>https://www.palmettogba.com/palmetto/fees_front.nsf/fee_main</t>
        </r>
        <r>
          <rPr>
            <sz val="9"/>
            <color rgb="FF000000"/>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1FD6B89-156D-454A-92DE-043396FC4748}"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FE18DFE6-4A0E-4678-BE5F-13FBC7F62887}" name="WorksheetConnection_Practice Support Scorecard.xlsx!Data" type="102" refreshedVersion="8" minRefreshableVersion="5">
    <extLst>
      <ext xmlns:x15="http://schemas.microsoft.com/office/spreadsheetml/2010/11/main" uri="{DE250136-89BD-433C-8126-D09CA5730AF9}">
        <x15:connection id="Data" autoDelete="1">
          <x15:rangePr sourceName="_xlcn.WorksheetConnection_PracticeSupportScorecard.xlsxData1"/>
        </x15:connection>
      </ext>
    </extLst>
  </connection>
</connections>
</file>

<file path=xl/sharedStrings.xml><?xml version="1.0" encoding="utf-8"?>
<sst xmlns="http://schemas.openxmlformats.org/spreadsheetml/2006/main" count="927" uniqueCount="289">
  <si>
    <t>Practice Management and Workflows</t>
  </si>
  <si>
    <t>Billing/Coding/Claims</t>
  </si>
  <si>
    <t>EHR Questions/Concerns</t>
  </si>
  <si>
    <t>Payer Issues or Questions</t>
  </si>
  <si>
    <t>Month</t>
  </si>
  <si>
    <t>Revenue</t>
  </si>
  <si>
    <t>Expenses</t>
  </si>
  <si>
    <t>Days A/R &lt; 30</t>
  </si>
  <si>
    <t>Days A/R 31-60</t>
  </si>
  <si>
    <t>Days A/R 61-90</t>
  </si>
  <si>
    <t>Days A/R &gt;90</t>
  </si>
  <si>
    <t>Claims Processed</t>
  </si>
  <si>
    <t>Claims Denials</t>
  </si>
  <si>
    <t>Patient Visits</t>
  </si>
  <si>
    <t>January</t>
  </si>
  <si>
    <t>February</t>
  </si>
  <si>
    <t>March</t>
  </si>
  <si>
    <t>April</t>
  </si>
  <si>
    <t>May</t>
  </si>
  <si>
    <t>June</t>
  </si>
  <si>
    <t>July</t>
  </si>
  <si>
    <t>August</t>
  </si>
  <si>
    <t>Sept</t>
  </si>
  <si>
    <t>Oct</t>
  </si>
  <si>
    <t>Nov</t>
  </si>
  <si>
    <t>Dec</t>
  </si>
  <si>
    <t>Sample based on 20 patients/day and 21 workdays/month in private practice</t>
  </si>
  <si>
    <t>Designed to replicate typical flux in patient volume due to deductibles, etc</t>
  </si>
  <si>
    <t>Row Labels</t>
  </si>
  <si>
    <t>Sum of Revenue</t>
  </si>
  <si>
    <t>Sum of Expenses</t>
  </si>
  <si>
    <t>Sum of Patient Visits</t>
  </si>
  <si>
    <t>Grand Total</t>
  </si>
  <si>
    <t>Clearinghouse</t>
  </si>
  <si>
    <t>Payer</t>
  </si>
  <si>
    <t>Clean Claims</t>
  </si>
  <si>
    <t>Submitted</t>
  </si>
  <si>
    <t>Rejected</t>
  </si>
  <si>
    <t>Edited</t>
  </si>
  <si>
    <t>Accepted</t>
  </si>
  <si>
    <t>Denied</t>
  </si>
  <si>
    <t>Corrected/Resubmitted</t>
  </si>
  <si>
    <t>Denial Rate</t>
  </si>
  <si>
    <t>Initial Drop</t>
  </si>
  <si>
    <t>September</t>
  </si>
  <si>
    <t>October</t>
  </si>
  <si>
    <t>November</t>
  </si>
  <si>
    <t>December</t>
  </si>
  <si>
    <t>Statistic</t>
  </si>
  <si>
    <t>Jan</t>
  </si>
  <si>
    <t>Feb</t>
  </si>
  <si>
    <t>Mar</t>
  </si>
  <si>
    <t>Apr</t>
  </si>
  <si>
    <t>Jun</t>
  </si>
  <si>
    <t>Jul</t>
  </si>
  <si>
    <t>Aug</t>
  </si>
  <si>
    <t>Sep</t>
  </si>
  <si>
    <t>Yr to Date</t>
  </si>
  <si>
    <t>Total Charges</t>
  </si>
  <si>
    <t xml:space="preserve">  Total Charges Provider #1</t>
  </si>
  <si>
    <t xml:space="preserve">  Total Charges Provider #2</t>
  </si>
  <si>
    <t xml:space="preserve">  Total Charges Provider #3</t>
  </si>
  <si>
    <t>Total Payments (or Receipts)</t>
  </si>
  <si>
    <t>Total Refunds</t>
  </si>
  <si>
    <t>% Copayments Collected</t>
  </si>
  <si>
    <t>Total Accounts Receivable (A/R)</t>
  </si>
  <si>
    <t>Total over 90 days</t>
  </si>
  <si>
    <t>% over 90</t>
  </si>
  <si>
    <t>Gross collection ratio</t>
  </si>
  <si>
    <t>Net Receipts - Budget</t>
  </si>
  <si>
    <t>Net Receipts - Actual</t>
  </si>
  <si>
    <t>Operating Expenses - Budget</t>
  </si>
  <si>
    <t>Operating Expenses - Actual</t>
  </si>
  <si>
    <t>Net Income</t>
  </si>
  <si>
    <t>Total encounters</t>
  </si>
  <si>
    <t>Total new patient visits</t>
  </si>
  <si>
    <t>% new patient visits</t>
  </si>
  <si>
    <t>Full-time equivalent (FTE) staff</t>
  </si>
  <si>
    <t>Payor Mix-Charges</t>
  </si>
  <si>
    <t>Total</t>
  </si>
  <si>
    <t>%</t>
  </si>
  <si>
    <t>Medicare</t>
  </si>
  <si>
    <t>Medicaid</t>
  </si>
  <si>
    <t>Commercial</t>
  </si>
  <si>
    <t>Managed Care exc. Cap</t>
  </si>
  <si>
    <t>Managed Care Cap. Only</t>
  </si>
  <si>
    <t>Other</t>
  </si>
  <si>
    <t>Self Pay</t>
  </si>
  <si>
    <t xml:space="preserve">    Total</t>
  </si>
  <si>
    <t>Payor Mix-Payments</t>
  </si>
  <si>
    <t>(or Receipts)</t>
  </si>
  <si>
    <t xml:space="preserve">   Total</t>
  </si>
  <si>
    <t>Payor Collection Ratio</t>
  </si>
  <si>
    <t>Reimbursement Analysis</t>
  </si>
  <si>
    <t>Reimbursement</t>
  </si>
  <si>
    <t>CPT Code</t>
  </si>
  <si>
    <t>Description</t>
  </si>
  <si>
    <t>Practice Fee</t>
  </si>
  <si>
    <t>Aetna</t>
  </si>
  <si>
    <t>BCBS</t>
  </si>
  <si>
    <t>Cigna</t>
  </si>
  <si>
    <t>Humana</t>
  </si>
  <si>
    <t>United Healthcare</t>
  </si>
  <si>
    <t>Additional Payers</t>
  </si>
  <si>
    <t>MM/YY Updated</t>
  </si>
  <si>
    <t>Contract Renewal Date</t>
  </si>
  <si>
    <t>Est pat, min</t>
  </si>
  <si>
    <t>Est pat, focused</t>
  </si>
  <si>
    <t>Est pat, moderate</t>
  </si>
  <si>
    <t>Est pat, expanded</t>
  </si>
  <si>
    <t>Est pat, complex</t>
  </si>
  <si>
    <t>New pat, focused</t>
  </si>
  <si>
    <t>New pat, moderate</t>
  </si>
  <si>
    <t>New pat, expanded</t>
  </si>
  <si>
    <t>New pat, complex</t>
  </si>
  <si>
    <t>Prev, new, 18-39</t>
  </si>
  <si>
    <t>Prev, new, 40-64</t>
  </si>
  <si>
    <t>Prev, new, 65+</t>
  </si>
  <si>
    <t>Prev, est, 18-39</t>
  </si>
  <si>
    <t>Prev, est, 40-64</t>
  </si>
  <si>
    <t>Prev, est, 65+</t>
  </si>
  <si>
    <t>Inpat, initial, low</t>
  </si>
  <si>
    <t>Inpat, initial, mod</t>
  </si>
  <si>
    <t>Inpat, initial, high</t>
  </si>
  <si>
    <t>Inpat, subsequent, low</t>
  </si>
  <si>
    <t>Inpat, subsequent, mod</t>
  </si>
  <si>
    <t>Inpat, subsequent, high</t>
  </si>
  <si>
    <t>Monthly</t>
  </si>
  <si>
    <t>1a)  By payor</t>
  </si>
  <si>
    <t>1b)  By provider</t>
  </si>
  <si>
    <t>Semi- or Annually</t>
  </si>
  <si>
    <t>1c)  By location</t>
  </si>
  <si>
    <t>Month-end Balance Sheet, Income Statement, and Budget Report from accountants office or accounting software</t>
  </si>
  <si>
    <t>Patient visit report (lists patients seen by date of service and by doctor/location)</t>
  </si>
  <si>
    <t>Report by CPT, or Procedures Report</t>
  </si>
  <si>
    <t>4a)  CPT report by doctor and location</t>
  </si>
  <si>
    <t>Follow-up visits</t>
  </si>
  <si>
    <t>Admission and days report (if available from hospitals) ADT</t>
  </si>
  <si>
    <t>Charges by payor report</t>
  </si>
  <si>
    <t>Charges by provider report</t>
  </si>
  <si>
    <t>Collections by provider report</t>
  </si>
  <si>
    <t>Payments by payor report</t>
  </si>
  <si>
    <t>RVU report (by doctor/location)</t>
  </si>
  <si>
    <t>Patient origin report (by zip code)</t>
  </si>
  <si>
    <t>Cancellations</t>
  </si>
  <si>
    <t xml:space="preserve">                     </t>
  </si>
  <si>
    <t xml:space="preserve">                    </t>
  </si>
  <si>
    <t>Instructions:</t>
  </si>
  <si>
    <t>Purpose:</t>
  </si>
  <si>
    <t>What are your top operational challenges this month?</t>
  </si>
  <si>
    <t xml:space="preserve"> </t>
  </si>
  <si>
    <t>What are your top 2-3 focused Quality Measures? Successes/Challenges?</t>
  </si>
  <si>
    <t>Any staffing updates? Are you currently hiring for any positions?</t>
  </si>
  <si>
    <t>Any changes or updates on the horizon?</t>
  </si>
  <si>
    <t>End of Quarter 2</t>
  </si>
  <si>
    <t>End of Quarter 1</t>
  </si>
  <si>
    <t>End of Quarter 3</t>
  </si>
  <si>
    <t>End of Quarter 4</t>
  </si>
  <si>
    <t>Cash</t>
  </si>
  <si>
    <t>Credit Card</t>
  </si>
  <si>
    <t>Collections by Method</t>
  </si>
  <si>
    <t>Collections by Type</t>
  </si>
  <si>
    <t>Copayment</t>
  </si>
  <si>
    <t>Coinsurance</t>
  </si>
  <si>
    <t xml:space="preserve">                   </t>
  </si>
  <si>
    <t>Check</t>
  </si>
  <si>
    <t>Service updates in the practice? RPM, Telehealth, Vaccines, etc.</t>
  </si>
  <si>
    <t>Payor, ACO, CIN Updates?</t>
  </si>
  <si>
    <t>Add any questions or concerns to discuss during your next meeting with your NC AHEC Practice Support Coach</t>
  </si>
  <si>
    <t>Day</t>
  </si>
  <si>
    <t>MONTHLY WORKSHEET</t>
  </si>
  <si>
    <t>Monthly Total</t>
  </si>
  <si>
    <t>Target your top 20-30 CPT codes</t>
  </si>
  <si>
    <t>Run Accounts Receivable, charges and payments reports by payor.  Time period is month end, quarter-to-date or year-to-date.  For more detailed information and control, this report can be broken down by payor contract. An additional line can be added for each individual payor, so insert rows where applicable and copy the  formulas into the cells.</t>
  </si>
  <si>
    <t>DUPLICATE TABLE FOR CHARTING DATA</t>
  </si>
  <si>
    <t xml:space="preserve"> Total Charges Other</t>
  </si>
  <si>
    <t>Avg Daily Charges (ADC)</t>
  </si>
  <si>
    <t>Visit Count - Completed</t>
  </si>
  <si>
    <t>Visit Count - Cancellations</t>
  </si>
  <si>
    <t>Visit Count - No Shows</t>
  </si>
  <si>
    <t>Completed</t>
  </si>
  <si>
    <t>No Shows</t>
  </si>
  <si>
    <t>Quality Measures</t>
  </si>
  <si>
    <t>What did we get paid and what can we do to affect that?</t>
  </si>
  <si>
    <t>Dashboard</t>
  </si>
  <si>
    <t>Claims Data</t>
  </si>
  <si>
    <t>N/A</t>
  </si>
  <si>
    <t>Quality Measure</t>
  </si>
  <si>
    <t>Medicaid AMH Measure Set</t>
  </si>
  <si>
    <t>2024 State Target</t>
  </si>
  <si>
    <t>Practice Baseline Performance</t>
  </si>
  <si>
    <t>Practice Target</t>
  </si>
  <si>
    <t>Practice YTD Performance</t>
  </si>
  <si>
    <t>Aledade MSSP</t>
  </si>
  <si>
    <t>Blue Premier</t>
  </si>
  <si>
    <t>PHP 1</t>
  </si>
  <si>
    <t>All Patients</t>
  </si>
  <si>
    <t>&lt;Insert Other Payer&gt;</t>
  </si>
  <si>
    <t>PEDIATRIC MEASURES</t>
  </si>
  <si>
    <t>Child and Adolescent Well-care Visits (WCV)</t>
  </si>
  <si>
    <t>NQF 1516</t>
  </si>
  <si>
    <t>X</t>
  </si>
  <si>
    <t>Childhood Immunization Status (Combination 10) (CIS)</t>
  </si>
  <si>
    <t>NQF 0038</t>
  </si>
  <si>
    <t>Immunization for Adolescents (IMA) - Combo 2</t>
  </si>
  <si>
    <t>NQF 1407</t>
  </si>
  <si>
    <t>Well-child Visits in the First 30 Months of Life (W30)</t>
  </si>
  <si>
    <t>NQF 1392 - First 15 Months of Life</t>
  </si>
  <si>
    <t>NQF 1392 - 15-30 Months</t>
  </si>
  <si>
    <t>Chlamydia Screening in Women Ages 16-20</t>
  </si>
  <si>
    <t>NQF 0033 </t>
  </si>
  <si>
    <t>Screening for Depression and Follow-Up Plan (CDF) Ages 12 to 17</t>
  </si>
  <si>
    <t>NQF 0418</t>
  </si>
  <si>
    <t>&lt;Insert Other&gt;</t>
  </si>
  <si>
    <t>ADULT MEASURES</t>
  </si>
  <si>
    <t>Cervical Cancer Screening (CCS)</t>
  </si>
  <si>
    <t>NQF 0032</t>
  </si>
  <si>
    <t>Chlamydia Screening in Women (Ages 21-24) (CHL)</t>
  </si>
  <si>
    <t>NQF 0033</t>
  </si>
  <si>
    <t>Chlamydia Screening in Women (Total Rate - All ages) (CHL)</t>
  </si>
  <si>
    <t>Hemoglobin A1c Control for Patients with Diabetes (HBD)</t>
  </si>
  <si>
    <t>NQF 0575 - A1c Control (&lt;8%)</t>
  </si>
  <si>
    <t>NQF 0059 - A1c Poor control (&gt;9%)</t>
  </si>
  <si>
    <t>Controlling High Blood Pressure (CBP)</t>
  </si>
  <si>
    <t>NQF 0018</t>
  </si>
  <si>
    <t>Screening for Depression and Follow-Up Plan (CDF) - Ages 18+</t>
  </si>
  <si>
    <t>NQF 0418/0418e</t>
  </si>
  <si>
    <t>Screening for Depression and Follow-Up Plan (CDF) - Total (All Ages)</t>
  </si>
  <si>
    <t>MATERNAL MEASURES</t>
  </si>
  <si>
    <t>Prenatal and Postpartum Care (PPC) - NQF 1517</t>
  </si>
  <si>
    <t>Timliness of Prenatal Care</t>
  </si>
  <si>
    <t>Postpartum Care</t>
  </si>
  <si>
    <t>OTHER MEASURES</t>
  </si>
  <si>
    <t>Plan All-Cause Readmission (PCR) [Observed versus expected ratio}</t>
  </si>
  <si>
    <t>Total Cost of Care</t>
  </si>
  <si>
    <t>Notes:</t>
  </si>
  <si>
    <t>1) Medicaid Measure Source</t>
  </si>
  <si>
    <t>https://medicaid.ncdhhs.gov/nc-medicaid-quality-measure-performance-and-targets-amh-measure-set/download?attachment</t>
  </si>
  <si>
    <t>2) Medicaid Measure Technical Specifications</t>
  </si>
  <si>
    <t>https://medicaid.ncdhhs.gov/medicaid-managed-care-quality-measurement-technical-specifications-manual/download?attachment</t>
  </si>
  <si>
    <t>3) NQF Look-Up Website</t>
  </si>
  <si>
    <t>https://www.qualityforum.org/QPS/</t>
  </si>
  <si>
    <t>Reporting Cadence</t>
  </si>
  <si>
    <t>Reference Pages</t>
  </si>
  <si>
    <t>All-Payor Quality Measures</t>
  </si>
  <si>
    <t>*From Practice Management System unless otherwise noted</t>
  </si>
  <si>
    <t>2024 HEDIS Measures</t>
  </si>
  <si>
    <t>2024 MIPS Quality Measures</t>
  </si>
  <si>
    <t>*Sample Data included for graph integration - delete prior to using</t>
  </si>
  <si>
    <t>Payor Mix &amp; Collections</t>
  </si>
  <si>
    <t>To measure how well each payor is doing compared to other payors and overall.  This information can be used in making decisions about renegotiating or terminating contracts.</t>
  </si>
  <si>
    <t>Quarterly</t>
  </si>
  <si>
    <t>Resources to assure knowledge and resource of current quality measures</t>
  </si>
  <si>
    <t>Use the links below to access current releases of quality measures</t>
  </si>
  <si>
    <t>CY Calendar Measure Resources</t>
  </si>
  <si>
    <t>To monitor front desk operations, including collections and visit count, and offer a worksheet for calculation purposes</t>
  </si>
  <si>
    <t>CY Quality Measure Resources</t>
  </si>
  <si>
    <t>Front Desk Operations</t>
  </si>
  <si>
    <t>Utilize main topics and questions to note topics for discussion. Any practice-specific resources that sustain are able to be kept on this page to revisit</t>
  </si>
  <si>
    <t>Payor</t>
  </si>
  <si>
    <t>CY Quality Measure Resource</t>
  </si>
  <si>
    <t>Fiscal Health Worksheet</t>
  </si>
  <si>
    <t xml:space="preserve">Information can be attained by running Accounts Receivable, charges and payments reports.  Time period is month end or  year-to-date. Each of these metrics should be measured in a report produced in the EMR and transferred to this spreadsheet for an overview. </t>
  </si>
  <si>
    <t>To measure the overall fiscal health of a practice and plan for any necessary future updates. Usage is two-fold and allows for comparison of budgeted totals and actual revenue vs. costs. This information can be used when evaluating overhead expenses.  The report should be prepared at least semi-annually, if not quarterly.</t>
  </si>
  <si>
    <t>* Notes are available in marked cells for further explanation</t>
  </si>
  <si>
    <t>NQF Measure Search</t>
  </si>
  <si>
    <t>Review quality measures to determine practice goals and achievements. Visit NQF Measure Search for more details.</t>
  </si>
  <si>
    <t>National Quality Forum
Measure Reference</t>
  </si>
  <si>
    <t>Run daysheet each day and enter totals collected in the respective category. At the end of each month, move the monthly total into the respective cell</t>
  </si>
  <si>
    <t>Visit Breakdown</t>
  </si>
  <si>
    <t>Monthly Visit Total</t>
  </si>
  <si>
    <t>Visit Count - No Show</t>
  </si>
  <si>
    <t>No Show</t>
  </si>
  <si>
    <t>From the Accounts Receivable report provided by the practice EMR, sort or filter by procedure code (CPT/HCPCS). For more detailed information and control, this report may be broken down by contract. Enter contracted fee schedule amount in appropriate column for the specified procedure codes.</t>
  </si>
  <si>
    <t>To measure actual reimbursement by payers.  This information can be used in making decisions about renegotiating or terminating contracts.  The report can be prepared semi-annually or annually.</t>
  </si>
  <si>
    <t>Accounts Receivable Aging</t>
  </si>
  <si>
    <t>DAILY CLAIMS WORKSHEET</t>
  </si>
  <si>
    <t>Claims Submitted</t>
  </si>
  <si>
    <t>Claims Rejected</t>
  </si>
  <si>
    <t>Claims Edited</t>
  </si>
  <si>
    <t>Claims Accepted</t>
  </si>
  <si>
    <t>Claims Denied</t>
  </si>
  <si>
    <t>To monitor claims submission at each level, as well as claims denials, to determine areas for improvement</t>
  </si>
  <si>
    <t>Record daily claims numbers</t>
  </si>
  <si>
    <t>DAILY COLLECTIONS WORKSHEET</t>
  </si>
  <si>
    <t>DAILY VISIT WORKSHEET</t>
  </si>
  <si>
    <t>Quality metrics help to measure healthcare components which support high-quality healthcare and contribute to meeting healthcare goals. Good fiscal health and quality measures are designed to co-exist within practices. This tool can assist practice leaders in navigating, analyzing and prioritizing various quality programs to include Medicare, Medicaid and commercial plans.</t>
  </si>
  <si>
    <t>Bidirectional communication between practice and coach as well as a maintained, practice-specific resource</t>
  </si>
  <si>
    <t xml:space="preserve">2024 Medicaid Quality Measures: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</si>
</sst>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
    <numFmt numFmtId="165" formatCode="&quot;$&quot;#,##0.00"/>
    <numFmt numFmtId="166" formatCode="_([$$-409]* #,##0.00_);_([$$-409]* \(#,##0.00\);_([$$-409]* &quot;-&quot;??_);_(@_)"/>
    <numFmt numFmtId="167" formatCode="0.0"/>
    <numFmt numFmtId="168" formatCode="0.0%"/>
  </numFmts>
  <fonts count="71">
    <font>
      <sz val="11"/>
      <color theme="1"/>
      <name val="Aptos Narrow"/>
      <family val="2"/>
      <scheme val="minor"/>
    </font>
    <font>
      <sz val="12"/>
      <color theme="1"/>
      <name val="Aptos Narrow"/>
      <family val="2"/>
      <scheme val="minor"/>
    </font>
    <font>
      <sz val="12"/>
      <color theme="1"/>
      <name val="Aptos Narrow"/>
      <family val="2"/>
      <scheme val="minor"/>
    </font>
    <font>
      <sz val="11"/>
      <name val="Arial"/>
      <family val="2"/>
    </font>
    <font>
      <sz val="10"/>
      <name val="Arial"/>
      <family val="2"/>
    </font>
    <font>
      <sz val="8"/>
      <color indexed="81"/>
      <name val="Tahoma"/>
      <family val="2"/>
    </font>
    <font>
      <b/>
      <sz val="11"/>
      <color theme="1"/>
      <name val="Aptos Narrow"/>
      <family val="2"/>
      <scheme val="minor"/>
    </font>
    <font>
      <i/>
      <sz val="11"/>
      <color theme="1"/>
      <name val="Aptos Narrow"/>
      <family val="2"/>
      <scheme val="minor"/>
    </font>
    <font>
      <sz val="11"/>
      <color theme="1"/>
      <name val="Aptos Narrow"/>
      <family val="2"/>
      <scheme val="minor"/>
    </font>
    <font>
      <b/>
      <sz val="12"/>
      <color theme="1"/>
      <name val="Aptos Narrow"/>
      <family val="2"/>
      <scheme val="minor"/>
    </font>
    <font>
      <b/>
      <sz val="16"/>
      <color theme="1"/>
      <name val="Aptos Narrow"/>
      <family val="2"/>
      <scheme val="minor"/>
    </font>
    <font>
      <b/>
      <i/>
      <sz val="10"/>
      <name val="Arial"/>
      <family val="2"/>
    </font>
    <font>
      <b/>
      <i/>
      <sz val="11"/>
      <color theme="1"/>
      <name val="Aptos Narrow"/>
      <family val="2"/>
      <scheme val="minor"/>
    </font>
    <font>
      <sz val="8"/>
      <name val="Aptos Narrow"/>
      <family val="2"/>
      <scheme val="minor"/>
    </font>
    <font>
      <b/>
      <u/>
      <sz val="11"/>
      <color theme="1"/>
      <name val="Aptos Narrow"/>
      <family val="2"/>
      <scheme val="minor"/>
    </font>
    <font>
      <b/>
      <sz val="14"/>
      <color theme="1"/>
      <name val="Aptos Narrow"/>
      <family val="2"/>
      <scheme val="minor"/>
    </font>
    <font>
      <sz val="11"/>
      <name val="Aptos Narrow"/>
      <family val="2"/>
    </font>
    <font>
      <b/>
      <sz val="10"/>
      <name val="Aptos Narrow"/>
      <family val="2"/>
    </font>
    <font>
      <b/>
      <sz val="11"/>
      <name val="Aptos Narrow"/>
      <family val="2"/>
    </font>
    <font>
      <b/>
      <sz val="12"/>
      <name val="Aptos Narrow"/>
      <family val="2"/>
    </font>
    <font>
      <sz val="10"/>
      <name val="Aptos Narrow"/>
      <family val="2"/>
    </font>
    <font>
      <sz val="11"/>
      <color theme="1"/>
      <name val="Aptos Narrow"/>
      <family val="2"/>
    </font>
    <font>
      <b/>
      <sz val="11"/>
      <color theme="1"/>
      <name val="Aptos Narrow"/>
      <family val="2"/>
    </font>
    <font>
      <sz val="12"/>
      <name val="Aptos Narrow"/>
      <family val="2"/>
    </font>
    <font>
      <sz val="12"/>
      <color theme="1"/>
      <name val="Aptos Narrow"/>
      <family val="2"/>
    </font>
    <font>
      <b/>
      <i/>
      <sz val="14"/>
      <color theme="1"/>
      <name val="Aptos Narrow"/>
      <family val="2"/>
      <scheme val="minor"/>
    </font>
    <font>
      <b/>
      <i/>
      <sz val="11"/>
      <color rgb="FFFF0000"/>
      <name val="Aptos Narrow"/>
      <family val="2"/>
      <scheme val="minor"/>
    </font>
    <font>
      <sz val="12"/>
      <color theme="1"/>
      <name val="Aptos Narrow"/>
      <family val="2"/>
      <scheme val="minor"/>
    </font>
    <font>
      <sz val="12"/>
      <name val="Aptos Narrow"/>
      <family val="2"/>
      <scheme val="minor"/>
    </font>
    <font>
      <b/>
      <i/>
      <sz val="11"/>
      <color theme="1"/>
      <name val="Aptos Narrow"/>
      <family val="2"/>
    </font>
    <font>
      <b/>
      <i/>
      <sz val="11"/>
      <name val="Aptos Narrow"/>
      <family val="2"/>
    </font>
    <font>
      <sz val="12"/>
      <color theme="0"/>
      <name val="Aptos Narrow"/>
      <family val="2"/>
      <scheme val="minor"/>
    </font>
    <font>
      <b/>
      <sz val="14"/>
      <color theme="0"/>
      <name val="Aptos Narrow"/>
      <family val="2"/>
      <scheme val="minor"/>
    </font>
    <font>
      <u/>
      <sz val="11"/>
      <color theme="10"/>
      <name val="Aptos Narrow"/>
      <family val="2"/>
      <scheme val="minor"/>
    </font>
    <font>
      <sz val="11"/>
      <color rgb="FF000000"/>
      <name val="Aptos Narrow"/>
      <family val="2"/>
      <scheme val="minor"/>
    </font>
    <font>
      <sz val="11"/>
      <name val="Aptos Narrow"/>
      <family val="2"/>
      <scheme val="minor"/>
    </font>
    <font>
      <b/>
      <sz val="11"/>
      <name val="Aptos Narrow"/>
      <family val="2"/>
      <scheme val="minor"/>
    </font>
    <font>
      <i/>
      <u/>
      <sz val="11"/>
      <color theme="10"/>
      <name val="Aptos Narrow"/>
      <family val="2"/>
      <scheme val="minor"/>
    </font>
    <font>
      <sz val="14"/>
      <color theme="0"/>
      <name val="Aptos Narrow"/>
      <family val="2"/>
      <scheme val="minor"/>
    </font>
    <font>
      <sz val="11"/>
      <name val="Aptos Narrow"/>
    </font>
    <font>
      <b/>
      <sz val="11"/>
      <name val="Aptos Narrow"/>
    </font>
    <font>
      <b/>
      <sz val="12"/>
      <name val="Aptos Narrow"/>
    </font>
    <font>
      <b/>
      <sz val="14"/>
      <name val="Aptos Narrow"/>
    </font>
    <font>
      <sz val="11"/>
      <name val="Arial"/>
      <family val="2"/>
    </font>
    <font>
      <sz val="10"/>
      <name val="Arial"/>
      <family val="2"/>
    </font>
    <font>
      <b/>
      <sz val="12"/>
      <name val="Aptos Narrow"/>
      <family val="2"/>
      <scheme val="minor"/>
    </font>
    <font>
      <b/>
      <sz val="12"/>
      <color theme="0"/>
      <name val="Aptos Narrow"/>
      <family val="2"/>
      <scheme val="minor"/>
    </font>
    <font>
      <b/>
      <i/>
      <sz val="12"/>
      <name val="Aptos Narrow"/>
    </font>
    <font>
      <b/>
      <sz val="14"/>
      <name val="Aptos Narrow"/>
      <family val="2"/>
      <scheme val="minor"/>
    </font>
    <font>
      <sz val="14"/>
      <name val="Aptos Narrow"/>
      <family val="2"/>
      <scheme val="minor"/>
    </font>
    <font>
      <sz val="14"/>
      <color theme="1"/>
      <name val="Aptos Narrow"/>
      <family val="2"/>
      <scheme val="minor"/>
    </font>
    <font>
      <b/>
      <i/>
      <sz val="12"/>
      <color theme="1"/>
      <name val="Aptos Narrow"/>
      <family val="2"/>
      <scheme val="minor"/>
    </font>
    <font>
      <b/>
      <sz val="14"/>
      <color theme="1"/>
      <name val="Aptos Narrow"/>
      <scheme val="minor"/>
    </font>
    <font>
      <sz val="12"/>
      <name val="Aptos Narrow"/>
    </font>
    <font>
      <sz val="14"/>
      <color theme="1"/>
      <name val="Aptos Narrow"/>
      <scheme val="minor"/>
    </font>
    <font>
      <b/>
      <u/>
      <sz val="12"/>
      <color theme="10"/>
      <name val="Aptos Narrow"/>
      <scheme val="minor"/>
    </font>
    <font>
      <b/>
      <sz val="11"/>
      <color theme="1"/>
      <name val="Aptos Narrow"/>
      <scheme val="minor"/>
    </font>
    <font>
      <b/>
      <sz val="12"/>
      <color theme="1"/>
      <name val="Aptos Narrow"/>
      <scheme val="minor"/>
    </font>
    <font>
      <b/>
      <sz val="14"/>
      <name val="Aptos Narrow"/>
      <scheme val="minor"/>
    </font>
    <font>
      <b/>
      <u/>
      <sz val="14"/>
      <color theme="1"/>
      <name val="Aptos Narrow"/>
      <family val="2"/>
      <scheme val="minor"/>
    </font>
    <font>
      <sz val="14"/>
      <name val="Aptos Narrow"/>
      <scheme val="minor"/>
    </font>
    <font>
      <sz val="8"/>
      <color rgb="FF000000"/>
      <name val="Tahoma"/>
      <family val="2"/>
    </font>
    <font>
      <b/>
      <sz val="14"/>
      <color theme="0"/>
      <name val="Aptos Narrow"/>
      <scheme val="minor"/>
    </font>
    <font>
      <b/>
      <i/>
      <sz val="12"/>
      <color theme="1"/>
      <name val="Aptos Narrow"/>
    </font>
    <font>
      <sz val="12"/>
      <name val="Arial"/>
      <family val="2"/>
    </font>
    <font>
      <b/>
      <sz val="9"/>
      <color rgb="FF000000"/>
      <name val="Tahoma"/>
      <family val="2"/>
    </font>
    <font>
      <sz val="9"/>
      <color rgb="FF000000"/>
      <name val="Tahoma"/>
      <family val="2"/>
    </font>
    <font>
      <sz val="8"/>
      <color rgb="FF000000"/>
      <name val="Segoe UI"/>
      <family val="2"/>
    </font>
    <font>
      <sz val="11"/>
      <color rgb="FF000000"/>
      <name val="Aptos Narrow"/>
      <family val="2"/>
    </font>
    <font>
      <b/>
      <sz val="16"/>
      <color theme="10"/>
      <name val="Aptos Narrow"/>
      <family val="2"/>
      <scheme val="minor"/>
    </font>
    <font>
      <b/>
      <u/>
      <sz val="16"/>
      <color theme="10"/>
      <name val="Aptos Narrow"/>
      <family val="2"/>
      <scheme val="minor"/>
    </font>
  </fonts>
  <fills count="14">
    <fill>
      <patternFill patternType="none"/>
    </fill>
    <fill>
      <patternFill patternType="gray125"/>
    </fill>
    <fill>
      <patternFill patternType="solid">
        <fgColor indexed="22"/>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49992370372631"/>
        <bgColor indexed="64"/>
      </patternFill>
    </fill>
    <fill>
      <patternFill patternType="solid">
        <fgColor theme="7" tint="-0.499984740745262"/>
        <bgColor indexed="64"/>
      </patternFill>
    </fill>
    <fill>
      <patternFill patternType="solid">
        <fgColor theme="0" tint="-0.3499862666707357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s>
  <cellStyleXfs count="6">
    <xf numFmtId="0" fontId="0" fillId="0" borderId="0"/>
    <xf numFmtId="9" fontId="8" fillId="0" borderId="0" applyFont="0" applyFill="0" applyBorder="0" applyAlignment="0" applyProtection="0"/>
    <xf numFmtId="44" fontId="8" fillId="0" borderId="0" applyFont="0" applyFill="0" applyBorder="0" applyAlignment="0" applyProtection="0"/>
    <xf numFmtId="0" fontId="33" fillId="0" borderId="0" applyNumberFormat="0" applyFill="0" applyBorder="0" applyAlignment="0" applyProtection="0"/>
    <xf numFmtId="0" fontId="8" fillId="0" borderId="0"/>
    <xf numFmtId="0" fontId="8" fillId="0" borderId="0"/>
  </cellStyleXfs>
  <cellXfs count="503">
    <xf numFmtId="0" fontId="0" fillId="0" borderId="0" xfId="0"/>
    <xf numFmtId="0" fontId="0" fillId="0" borderId="18" xfId="0" applyBorder="1"/>
    <xf numFmtId="165" fontId="0" fillId="2" borderId="19" xfId="0" applyNumberFormat="1" applyFill="1" applyBorder="1"/>
    <xf numFmtId="165" fontId="0" fillId="0" borderId="20" xfId="0" applyNumberFormat="1" applyBorder="1"/>
    <xf numFmtId="165" fontId="0" fillId="0" borderId="1" xfId="0" applyNumberFormat="1" applyBorder="1"/>
    <xf numFmtId="0" fontId="0" fillId="0" borderId="21" xfId="0" applyBorder="1" applyAlignment="1">
      <alignment horizontal="center"/>
    </xf>
    <xf numFmtId="0" fontId="0" fillId="0" borderId="22" xfId="0" applyBorder="1"/>
    <xf numFmtId="165" fontId="0" fillId="2" borderId="23" xfId="0" applyNumberFormat="1" applyFill="1" applyBorder="1"/>
    <xf numFmtId="165" fontId="0" fillId="0" borderId="24" xfId="0" applyNumberFormat="1" applyBorder="1"/>
    <xf numFmtId="165" fontId="0" fillId="0" borderId="25" xfId="0" applyNumberFormat="1" applyBorder="1"/>
    <xf numFmtId="0" fontId="0" fillId="0" borderId="26" xfId="0" applyBorder="1" applyAlignment="1">
      <alignment horizontal="center"/>
    </xf>
    <xf numFmtId="0" fontId="0" fillId="0" borderId="16" xfId="0" applyBorder="1"/>
    <xf numFmtId="165" fontId="0" fillId="2" borderId="13" xfId="0" applyNumberFormat="1" applyFill="1" applyBorder="1"/>
    <xf numFmtId="165" fontId="0" fillId="0" borderId="14" xfId="0" applyNumberFormat="1" applyBorder="1"/>
    <xf numFmtId="165" fontId="0" fillId="0" borderId="15" xfId="0" applyNumberFormat="1" applyBorder="1"/>
    <xf numFmtId="0" fontId="7" fillId="0" borderId="0" xfId="0" applyFont="1"/>
    <xf numFmtId="0" fontId="0" fillId="0" borderId="0" xfId="0" applyAlignment="1">
      <alignment horizontal="left"/>
    </xf>
    <xf numFmtId="9" fontId="0" fillId="0" borderId="0" xfId="1" applyFont="1"/>
    <xf numFmtId="0" fontId="6" fillId="0" borderId="0" xfId="0" applyFont="1" applyAlignment="1">
      <alignment horizontal="center" vertical="center"/>
    </xf>
    <xf numFmtId="14" fontId="0" fillId="3" borderId="7" xfId="0" applyNumberFormat="1" applyFill="1" applyBorder="1" applyAlignment="1">
      <alignment horizontal="right"/>
    </xf>
    <xf numFmtId="14" fontId="0" fillId="3" borderId="13" xfId="0" applyNumberFormat="1" applyFill="1" applyBorder="1" applyAlignment="1">
      <alignment horizontal="right"/>
    </xf>
    <xf numFmtId="165" fontId="0" fillId="0" borderId="30" xfId="0" applyNumberFormat="1" applyBorder="1"/>
    <xf numFmtId="165" fontId="0" fillId="0" borderId="33" xfId="0" applyNumberFormat="1" applyBorder="1"/>
    <xf numFmtId="165" fontId="0" fillId="0" borderId="46" xfId="0" applyNumberFormat="1" applyBorder="1"/>
    <xf numFmtId="0" fontId="0" fillId="0" borderId="9" xfId="0" applyBorder="1"/>
    <xf numFmtId="0" fontId="0" fillId="0" borderId="1" xfId="0" applyBorder="1"/>
    <xf numFmtId="0" fontId="0" fillId="0" borderId="15" xfId="0" applyBorder="1"/>
    <xf numFmtId="0" fontId="0" fillId="3" borderId="9" xfId="0" applyFill="1" applyBorder="1"/>
    <xf numFmtId="0" fontId="0" fillId="3" borderId="10" xfId="0" applyFill="1" applyBorder="1"/>
    <xf numFmtId="0" fontId="0" fillId="0" borderId="35" xfId="0" applyBorder="1"/>
    <xf numFmtId="0" fontId="0" fillId="0" borderId="47" xfId="0" applyBorder="1"/>
    <xf numFmtId="0" fontId="0" fillId="3" borderId="15" xfId="0" applyFill="1" applyBorder="1"/>
    <xf numFmtId="0" fontId="0" fillId="3" borderId="16" xfId="0" applyFill="1" applyBorder="1"/>
    <xf numFmtId="0" fontId="14" fillId="0" borderId="0" xfId="0" applyFont="1" applyAlignment="1">
      <alignment horizontal="center"/>
    </xf>
    <xf numFmtId="0" fontId="0" fillId="0" borderId="25" xfId="0" applyBorder="1"/>
    <xf numFmtId="0" fontId="0" fillId="0" borderId="17" xfId="0" applyBorder="1"/>
    <xf numFmtId="0" fontId="0" fillId="0" borderId="49" xfId="0" applyBorder="1"/>
    <xf numFmtId="0" fontId="0" fillId="0" borderId="0" xfId="0" pivotButton="1"/>
    <xf numFmtId="0" fontId="0" fillId="0" borderId="45" xfId="0" applyBorder="1"/>
    <xf numFmtId="0" fontId="0" fillId="0" borderId="36" xfId="0" applyBorder="1"/>
    <xf numFmtId="0" fontId="0" fillId="0" borderId="30" xfId="0" applyBorder="1"/>
    <xf numFmtId="0" fontId="6" fillId="0" borderId="50"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39" xfId="0" applyFont="1" applyBorder="1" applyAlignment="1">
      <alignment horizontal="center" vertical="center" wrapText="1"/>
    </xf>
    <xf numFmtId="0" fontId="6" fillId="0" borderId="32" xfId="0" applyFont="1" applyBorder="1" applyAlignment="1">
      <alignment horizontal="center" vertical="center"/>
    </xf>
    <xf numFmtId="0" fontId="0" fillId="0" borderId="21" xfId="0" applyBorder="1"/>
    <xf numFmtId="0" fontId="0" fillId="0" borderId="33" xfId="0" applyBorder="1"/>
    <xf numFmtId="0" fontId="3" fillId="0" borderId="0" xfId="0" applyFont="1"/>
    <xf numFmtId="0" fontId="15" fillId="0" borderId="0" xfId="0" applyFont="1"/>
    <xf numFmtId="0" fontId="9" fillId="0" borderId="0" xfId="0" applyFont="1"/>
    <xf numFmtId="0" fontId="9" fillId="0" borderId="5" xfId="0" applyFont="1" applyBorder="1"/>
    <xf numFmtId="0" fontId="9" fillId="0" borderId="51" xfId="0" applyFont="1" applyBorder="1"/>
    <xf numFmtId="0" fontId="9" fillId="0" borderId="6" xfId="0" applyFont="1" applyBorder="1"/>
    <xf numFmtId="0" fontId="9" fillId="0" borderId="52" xfId="0" applyFont="1" applyBorder="1"/>
    <xf numFmtId="0" fontId="9" fillId="0" borderId="31" xfId="0" applyFont="1" applyBorder="1"/>
    <xf numFmtId="0" fontId="9" fillId="0" borderId="53" xfId="0" applyFont="1" applyBorder="1"/>
    <xf numFmtId="0" fontId="0" fillId="0" borderId="52" xfId="0" applyBorder="1"/>
    <xf numFmtId="0" fontId="0" fillId="0" borderId="31" xfId="0" applyBorder="1"/>
    <xf numFmtId="0" fontId="0" fillId="0" borderId="53" xfId="0" applyBorder="1"/>
    <xf numFmtId="0" fontId="9" fillId="8" borderId="52" xfId="0" applyFont="1" applyFill="1" applyBorder="1"/>
    <xf numFmtId="0" fontId="9" fillId="8" borderId="31" xfId="0" applyFont="1" applyFill="1" applyBorder="1"/>
    <xf numFmtId="0" fontId="9" fillId="8" borderId="53" xfId="0" applyFont="1" applyFill="1" applyBorder="1"/>
    <xf numFmtId="0" fontId="0" fillId="8" borderId="11" xfId="0" applyFill="1" applyBorder="1"/>
    <xf numFmtId="0" fontId="0" fillId="8" borderId="54" xfId="0" applyFill="1" applyBorder="1"/>
    <xf numFmtId="0" fontId="0" fillId="8" borderId="12" xfId="0" applyFill="1" applyBorder="1"/>
    <xf numFmtId="0" fontId="0" fillId="8" borderId="52" xfId="0" applyFill="1" applyBorder="1"/>
    <xf numFmtId="0" fontId="0" fillId="8" borderId="31" xfId="0" applyFill="1" applyBorder="1"/>
    <xf numFmtId="0" fontId="0" fillId="8" borderId="53" xfId="0" applyFill="1" applyBorder="1"/>
    <xf numFmtId="0" fontId="4" fillId="0" borderId="0" xfId="0" applyFont="1"/>
    <xf numFmtId="14" fontId="4" fillId="3" borderId="8" xfId="0" applyNumberFormat="1" applyFont="1" applyFill="1" applyBorder="1" applyAlignment="1">
      <alignment horizontal="left"/>
    </xf>
    <xf numFmtId="14" fontId="4" fillId="3" borderId="9" xfId="0" applyNumberFormat="1" applyFont="1" applyFill="1" applyBorder="1" applyAlignment="1">
      <alignment horizontal="left"/>
    </xf>
    <xf numFmtId="14" fontId="4" fillId="3" borderId="45" xfId="0" applyNumberFormat="1" applyFont="1" applyFill="1" applyBorder="1" applyAlignment="1">
      <alignment horizontal="left"/>
    </xf>
    <xf numFmtId="14" fontId="4" fillId="3" borderId="14" xfId="0" applyNumberFormat="1" applyFont="1" applyFill="1" applyBorder="1" applyAlignment="1">
      <alignment horizontal="left"/>
    </xf>
    <xf numFmtId="14" fontId="4" fillId="3" borderId="15" xfId="0" applyNumberFormat="1" applyFont="1" applyFill="1" applyBorder="1" applyAlignment="1">
      <alignment horizontal="left"/>
    </xf>
    <xf numFmtId="14" fontId="4" fillId="3" borderId="46" xfId="0" applyNumberFormat="1" applyFont="1" applyFill="1" applyBorder="1" applyAlignment="1">
      <alignment horizontal="left"/>
    </xf>
    <xf numFmtId="0" fontId="0" fillId="0" borderId="0" xfId="0" applyAlignment="1">
      <alignment vertical="center" wrapText="1"/>
    </xf>
    <xf numFmtId="0" fontId="16" fillId="0" borderId="0" xfId="0" applyFont="1"/>
    <xf numFmtId="0" fontId="21" fillId="0" borderId="0" xfId="0" applyFont="1"/>
    <xf numFmtId="0" fontId="18" fillId="0" borderId="35" xfId="0" applyFont="1" applyBorder="1"/>
    <xf numFmtId="0" fontId="18" fillId="0" borderId="36" xfId="0" applyFont="1" applyBorder="1"/>
    <xf numFmtId="0" fontId="18" fillId="0" borderId="37" xfId="0" applyFont="1" applyBorder="1"/>
    <xf numFmtId="0" fontId="16" fillId="0" borderId="1" xfId="0" applyFont="1" applyBorder="1"/>
    <xf numFmtId="164" fontId="16" fillId="0" borderId="30" xfId="0" applyNumberFormat="1" applyFont="1" applyBorder="1"/>
    <xf numFmtId="0" fontId="16" fillId="0" borderId="20" xfId="0" applyFont="1" applyBorder="1"/>
    <xf numFmtId="6" fontId="16" fillId="0" borderId="30" xfId="0" applyNumberFormat="1" applyFont="1" applyBorder="1"/>
    <xf numFmtId="0" fontId="16" fillId="0" borderId="25" xfId="0" applyFont="1" applyBorder="1"/>
    <xf numFmtId="0" fontId="16" fillId="0" borderId="39" xfId="0" applyFont="1" applyBorder="1"/>
    <xf numFmtId="0" fontId="16" fillId="0" borderId="0" xfId="0" applyFont="1" applyAlignment="1">
      <alignment vertical="center" wrapText="1"/>
    </xf>
    <xf numFmtId="0" fontId="9" fillId="0" borderId="41" xfId="0" applyFont="1" applyBorder="1"/>
    <xf numFmtId="0" fontId="9" fillId="0" borderId="42" xfId="0" applyFont="1" applyBorder="1"/>
    <xf numFmtId="0" fontId="9" fillId="0" borderId="43" xfId="0" applyFont="1" applyBorder="1"/>
    <xf numFmtId="0" fontId="9" fillId="0" borderId="62" xfId="0" applyFont="1" applyBorder="1"/>
    <xf numFmtId="0" fontId="9" fillId="0" borderId="58" xfId="0" applyFont="1" applyBorder="1"/>
    <xf numFmtId="0" fontId="9" fillId="0" borderId="59" xfId="0" applyFont="1" applyBorder="1"/>
    <xf numFmtId="0" fontId="0" fillId="0" borderId="42" xfId="0" applyBorder="1"/>
    <xf numFmtId="0" fontId="0" fillId="0" borderId="43" xfId="0" applyBorder="1"/>
    <xf numFmtId="164" fontId="16" fillId="0" borderId="0" xfId="0" applyNumberFormat="1" applyFont="1"/>
    <xf numFmtId="6" fontId="16" fillId="0" borderId="0" xfId="0" applyNumberFormat="1" applyFont="1"/>
    <xf numFmtId="10" fontId="16" fillId="0" borderId="0" xfId="0" applyNumberFormat="1" applyFont="1"/>
    <xf numFmtId="0" fontId="19" fillId="5" borderId="25" xfId="0" applyFont="1" applyFill="1" applyBorder="1"/>
    <xf numFmtId="0" fontId="19" fillId="0" borderId="0" xfId="0" applyFont="1"/>
    <xf numFmtId="0" fontId="0" fillId="10" borderId="0" xfId="0" applyFill="1"/>
    <xf numFmtId="0" fontId="0" fillId="11" borderId="0" xfId="0" applyFill="1"/>
    <xf numFmtId="0" fontId="9" fillId="9" borderId="61" xfId="0" applyFont="1" applyFill="1" applyBorder="1"/>
    <xf numFmtId="0" fontId="9" fillId="9" borderId="0" xfId="0" applyFont="1" applyFill="1"/>
    <xf numFmtId="0" fontId="9" fillId="9" borderId="57" xfId="0" applyFont="1" applyFill="1" applyBorder="1"/>
    <xf numFmtId="0" fontId="9" fillId="9" borderId="62" xfId="0" applyFont="1" applyFill="1" applyBorder="1"/>
    <xf numFmtId="0" fontId="9" fillId="9" borderId="58" xfId="0" applyFont="1" applyFill="1" applyBorder="1"/>
    <xf numFmtId="0" fontId="9" fillId="9" borderId="59" xfId="0" applyFont="1" applyFill="1" applyBorder="1"/>
    <xf numFmtId="0" fontId="9" fillId="9" borderId="60" xfId="0" applyFont="1" applyFill="1" applyBorder="1"/>
    <xf numFmtId="0" fontId="9" fillId="9" borderId="55" xfId="0" applyFont="1" applyFill="1" applyBorder="1"/>
    <xf numFmtId="0" fontId="9" fillId="9" borderId="56" xfId="0" applyFont="1" applyFill="1" applyBorder="1"/>
    <xf numFmtId="0" fontId="25" fillId="6" borderId="0" xfId="0" applyFont="1" applyFill="1"/>
    <xf numFmtId="0" fontId="0" fillId="6" borderId="0" xfId="0" applyFill="1"/>
    <xf numFmtId="0" fontId="16" fillId="0" borderId="38" xfId="0" applyFont="1" applyBorder="1"/>
    <xf numFmtId="165" fontId="16" fillId="0" borderId="32" xfId="2" applyNumberFormat="1" applyFont="1" applyBorder="1"/>
    <xf numFmtId="0" fontId="0" fillId="0" borderId="0" xfId="0" applyAlignment="1">
      <alignment horizontal="center" vertical="center"/>
    </xf>
    <xf numFmtId="0" fontId="9" fillId="0" borderId="2" xfId="0" applyFont="1" applyBorder="1" applyAlignment="1">
      <alignment horizontal="left" vertical="center"/>
    </xf>
    <xf numFmtId="0" fontId="0" fillId="0" borderId="44" xfId="0" applyBorder="1" applyAlignment="1">
      <alignment horizontal="center" vertical="center"/>
    </xf>
    <xf numFmtId="0" fontId="0" fillId="0" borderId="3" xfId="0" applyBorder="1" applyAlignment="1">
      <alignment horizontal="center" vertical="center"/>
    </xf>
    <xf numFmtId="165" fontId="16" fillId="0" borderId="32" xfId="0" applyNumberFormat="1" applyFont="1" applyBorder="1"/>
    <xf numFmtId="165" fontId="18" fillId="6" borderId="1" xfId="2" applyNumberFormat="1" applyFont="1" applyFill="1" applyBorder="1"/>
    <xf numFmtId="165" fontId="18" fillId="6" borderId="1" xfId="0" applyNumberFormat="1" applyFont="1" applyFill="1" applyBorder="1"/>
    <xf numFmtId="0" fontId="11" fillId="0" borderId="0" xfId="0" applyFont="1"/>
    <xf numFmtId="9" fontId="16" fillId="0" borderId="38" xfId="1" applyFont="1" applyBorder="1"/>
    <xf numFmtId="9" fontId="16" fillId="0" borderId="20" xfId="0" applyNumberFormat="1" applyFont="1" applyBorder="1"/>
    <xf numFmtId="9" fontId="16" fillId="0" borderId="20" xfId="1" applyFont="1" applyBorder="1"/>
    <xf numFmtId="0" fontId="21" fillId="0" borderId="0" xfId="0" applyFont="1" applyAlignment="1">
      <alignment wrapText="1"/>
    </xf>
    <xf numFmtId="0" fontId="17" fillId="0" borderId="0" xfId="0" applyFont="1" applyAlignment="1">
      <alignment horizontal="left" wrapText="1"/>
    </xf>
    <xf numFmtId="0" fontId="17" fillId="0" borderId="0" xfId="0" applyFont="1" applyAlignment="1">
      <alignment horizontal="center" wrapText="1"/>
    </xf>
    <xf numFmtId="0" fontId="21" fillId="0" borderId="0" xfId="0" applyFont="1" applyAlignment="1">
      <alignment horizontal="left" wrapText="1"/>
    </xf>
    <xf numFmtId="0" fontId="21" fillId="0" borderId="0" xfId="0" applyFont="1" applyAlignment="1">
      <alignment horizontal="left"/>
    </xf>
    <xf numFmtId="0" fontId="0" fillId="5" borderId="0" xfId="0" applyFill="1"/>
    <xf numFmtId="0" fontId="12" fillId="0" borderId="0" xfId="0" applyFont="1"/>
    <xf numFmtId="0" fontId="6" fillId="10" borderId="50" xfId="0" applyFont="1" applyFill="1" applyBorder="1" applyAlignment="1">
      <alignment horizontal="center" vertical="center"/>
    </xf>
    <xf numFmtId="0" fontId="6" fillId="10" borderId="38" xfId="0" applyFont="1" applyFill="1" applyBorder="1" applyAlignment="1">
      <alignment horizontal="center" vertical="center"/>
    </xf>
    <xf numFmtId="0" fontId="6" fillId="10" borderId="39" xfId="0" applyFont="1" applyFill="1" applyBorder="1" applyAlignment="1">
      <alignment horizontal="center" vertical="center"/>
    </xf>
    <xf numFmtId="0" fontId="6" fillId="10" borderId="39" xfId="0" applyFont="1" applyFill="1" applyBorder="1" applyAlignment="1">
      <alignment horizontal="center" vertical="center" wrapText="1"/>
    </xf>
    <xf numFmtId="0" fontId="6" fillId="10" borderId="32" xfId="0" applyFont="1" applyFill="1" applyBorder="1" applyAlignment="1">
      <alignment horizontal="center" vertical="center"/>
    </xf>
    <xf numFmtId="0" fontId="0" fillId="10" borderId="35" xfId="0" applyFill="1" applyBorder="1"/>
    <xf numFmtId="0" fontId="0" fillId="10" borderId="9" xfId="0" applyFill="1" applyBorder="1"/>
    <xf numFmtId="0" fontId="0" fillId="10" borderId="45" xfId="0" applyFill="1" applyBorder="1"/>
    <xf numFmtId="0" fontId="0" fillId="10" borderId="49" xfId="0" applyFill="1" applyBorder="1"/>
    <xf numFmtId="0" fontId="0" fillId="10" borderId="1" xfId="0" applyFill="1" applyBorder="1"/>
    <xf numFmtId="0" fontId="0" fillId="10" borderId="36" xfId="0" applyFill="1" applyBorder="1"/>
    <xf numFmtId="0" fontId="0" fillId="10" borderId="17" xfId="0" applyFill="1" applyBorder="1"/>
    <xf numFmtId="0" fontId="0" fillId="10" borderId="30" xfId="0" applyFill="1" applyBorder="1"/>
    <xf numFmtId="0" fontId="0" fillId="10" borderId="21" xfId="0" applyFill="1" applyBorder="1"/>
    <xf numFmtId="0" fontId="0" fillId="10" borderId="25" xfId="0" applyFill="1" applyBorder="1"/>
    <xf numFmtId="0" fontId="0" fillId="10" borderId="33" xfId="0" applyFill="1" applyBorder="1"/>
    <xf numFmtId="0" fontId="26" fillId="10" borderId="0" xfId="0" applyFont="1" applyFill="1"/>
    <xf numFmtId="9" fontId="0" fillId="10" borderId="0" xfId="1" applyFont="1" applyFill="1"/>
    <xf numFmtId="0" fontId="14" fillId="10" borderId="0" xfId="0" applyFont="1" applyFill="1" applyAlignment="1">
      <alignment horizontal="center"/>
    </xf>
    <xf numFmtId="0" fontId="0" fillId="10" borderId="48" xfId="0" applyFill="1" applyBorder="1"/>
    <xf numFmtId="0" fontId="0" fillId="10" borderId="20" xfId="0" applyFill="1" applyBorder="1"/>
    <xf numFmtId="9" fontId="0" fillId="10" borderId="18" xfId="1" applyFont="1" applyFill="1" applyBorder="1"/>
    <xf numFmtId="9" fontId="6" fillId="10" borderId="17" xfId="1" applyFont="1" applyFill="1" applyBorder="1"/>
    <xf numFmtId="9" fontId="6" fillId="10" borderId="18" xfId="1" applyFont="1" applyFill="1" applyBorder="1"/>
    <xf numFmtId="0" fontId="0" fillId="10" borderId="46" xfId="0" applyFill="1" applyBorder="1"/>
    <xf numFmtId="0" fontId="14" fillId="10" borderId="63" xfId="0" applyFont="1" applyFill="1" applyBorder="1" applyAlignment="1">
      <alignment horizontal="center"/>
    </xf>
    <xf numFmtId="0" fontId="14" fillId="10" borderId="64" xfId="0" applyFont="1" applyFill="1" applyBorder="1" applyAlignment="1">
      <alignment horizontal="center"/>
    </xf>
    <xf numFmtId="0" fontId="14" fillId="10" borderId="65" xfId="0" applyFont="1" applyFill="1" applyBorder="1" applyAlignment="1">
      <alignment horizontal="center"/>
    </xf>
    <xf numFmtId="0" fontId="14" fillId="10" borderId="66" xfId="0" applyFont="1" applyFill="1" applyBorder="1" applyAlignment="1">
      <alignment horizontal="center"/>
    </xf>
    <xf numFmtId="0" fontId="0" fillId="10" borderId="8" xfId="0" applyFill="1" applyBorder="1"/>
    <xf numFmtId="9" fontId="0" fillId="10" borderId="10" xfId="1" applyFont="1" applyFill="1" applyBorder="1"/>
    <xf numFmtId="9" fontId="6" fillId="10" borderId="48" xfId="1" applyFont="1" applyFill="1" applyBorder="1"/>
    <xf numFmtId="9" fontId="6" fillId="10" borderId="10" xfId="1" applyFont="1" applyFill="1" applyBorder="1"/>
    <xf numFmtId="0" fontId="0" fillId="10" borderId="26" xfId="0" applyFill="1" applyBorder="1"/>
    <xf numFmtId="0" fontId="0" fillId="10" borderId="14" xfId="0" applyFill="1" applyBorder="1"/>
    <xf numFmtId="0" fontId="0" fillId="10" borderId="15" xfId="0" applyFill="1" applyBorder="1"/>
    <xf numFmtId="9" fontId="0" fillId="10" borderId="16" xfId="1" applyFont="1" applyFill="1" applyBorder="1"/>
    <xf numFmtId="9" fontId="6" fillId="10" borderId="26" xfId="1" applyFont="1" applyFill="1" applyBorder="1"/>
    <xf numFmtId="9" fontId="6" fillId="10" borderId="16" xfId="1" applyFont="1" applyFill="1" applyBorder="1"/>
    <xf numFmtId="0" fontId="27" fillId="0" borderId="17" xfId="0" applyFont="1" applyBorder="1" applyAlignment="1">
      <alignment horizontal="center"/>
    </xf>
    <xf numFmtId="0" fontId="27" fillId="0" borderId="18" xfId="0" applyFont="1" applyBorder="1"/>
    <xf numFmtId="0" fontId="28" fillId="0" borderId="18" xfId="0" applyFont="1" applyBorder="1"/>
    <xf numFmtId="0" fontId="19" fillId="0" borderId="2" xfId="0" applyFont="1" applyBorder="1" applyAlignment="1">
      <alignment horizontal="center"/>
    </xf>
    <xf numFmtId="0" fontId="19" fillId="0" borderId="3" xfId="0" applyFont="1" applyBorder="1" applyAlignment="1">
      <alignment horizontal="center"/>
    </xf>
    <xf numFmtId="0" fontId="19" fillId="2" borderId="4" xfId="0" applyFont="1" applyFill="1" applyBorder="1" applyAlignment="1">
      <alignment horizontal="center"/>
    </xf>
    <xf numFmtId="0" fontId="19" fillId="0" borderId="27" xfId="0" applyFont="1" applyBorder="1" applyAlignment="1">
      <alignment horizontal="center"/>
    </xf>
    <xf numFmtId="0" fontId="19" fillId="0" borderId="28" xfId="0" applyFont="1" applyBorder="1" applyAlignment="1">
      <alignment horizontal="center"/>
    </xf>
    <xf numFmtId="0" fontId="19" fillId="0" borderId="29" xfId="0" applyFont="1" applyBorder="1" applyAlignment="1">
      <alignment horizontal="center"/>
    </xf>
    <xf numFmtId="0" fontId="19" fillId="0" borderId="44" xfId="0" applyFont="1" applyBorder="1" applyAlignment="1">
      <alignment horizontal="center"/>
    </xf>
    <xf numFmtId="0" fontId="24" fillId="0" borderId="0" xfId="0" applyFont="1"/>
    <xf numFmtId="0" fontId="19" fillId="0" borderId="0" xfId="0" applyFont="1" applyAlignment="1">
      <alignment horizontal="left" vertical="center"/>
    </xf>
    <xf numFmtId="165" fontId="0" fillId="0" borderId="9" xfId="0" applyNumberFormat="1" applyBorder="1"/>
    <xf numFmtId="0" fontId="18" fillId="6" borderId="1" xfId="2" applyNumberFormat="1" applyFont="1" applyFill="1" applyBorder="1"/>
    <xf numFmtId="167" fontId="16" fillId="0" borderId="38" xfId="1" applyNumberFormat="1" applyFont="1" applyBorder="1"/>
    <xf numFmtId="0" fontId="0" fillId="0" borderId="0" xfId="0" applyAlignment="1">
      <alignment horizontal="left" vertical="center" wrapText="1"/>
    </xf>
    <xf numFmtId="0" fontId="0" fillId="0" borderId="0" xfId="0" applyAlignment="1">
      <alignment wrapText="1"/>
    </xf>
    <xf numFmtId="0" fontId="6" fillId="10" borderId="1" xfId="0" applyFont="1" applyFill="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wrapText="1"/>
    </xf>
    <xf numFmtId="0" fontId="6" fillId="10" borderId="1" xfId="0" applyFont="1" applyFill="1" applyBorder="1" applyAlignment="1">
      <alignment horizontal="center" vertical="center" wrapText="1"/>
    </xf>
    <xf numFmtId="0" fontId="0" fillId="10" borderId="1" xfId="0" applyFill="1" applyBorder="1" applyAlignment="1">
      <alignment horizontal="center" wrapText="1"/>
    </xf>
    <xf numFmtId="0" fontId="6" fillId="13" borderId="1" xfId="0" applyFont="1" applyFill="1" applyBorder="1" applyAlignment="1">
      <alignment horizontal="center" vertical="center"/>
    </xf>
    <xf numFmtId="0" fontId="6" fillId="13" borderId="1" xfId="0" applyFont="1" applyFill="1" applyBorder="1" applyAlignment="1">
      <alignment horizontal="center" vertical="center" wrapText="1"/>
    </xf>
    <xf numFmtId="0" fontId="0" fillId="13" borderId="1" xfId="0" applyFill="1" applyBorder="1" applyAlignment="1">
      <alignment horizontal="center" wrapText="1"/>
    </xf>
    <xf numFmtId="0" fontId="0" fillId="13" borderId="1" xfId="0" applyFill="1" applyBorder="1" applyAlignment="1">
      <alignment horizontal="center"/>
    </xf>
    <xf numFmtId="0" fontId="0" fillId="10" borderId="1" xfId="0" applyFill="1" applyBorder="1" applyAlignment="1">
      <alignment horizontal="left" vertical="center" wrapText="1"/>
    </xf>
    <xf numFmtId="0" fontId="0" fillId="0" borderId="1" xfId="0" applyBorder="1" applyAlignment="1">
      <alignment horizontal="center" vertical="center"/>
    </xf>
    <xf numFmtId="10" fontId="0" fillId="0" borderId="1" xfId="0" applyNumberFormat="1" applyBorder="1" applyAlignment="1">
      <alignment horizontal="center" vertical="center"/>
    </xf>
    <xf numFmtId="0" fontId="0" fillId="10" borderId="1" xfId="0" applyFill="1" applyBorder="1" applyAlignment="1">
      <alignment horizontal="center" vertical="center"/>
    </xf>
    <xf numFmtId="0" fontId="35" fillId="10" borderId="1" xfId="0" applyFont="1" applyFill="1" applyBorder="1" applyAlignment="1">
      <alignment horizontal="left" vertical="center" wrapText="1"/>
    </xf>
    <xf numFmtId="0" fontId="36" fillId="13" borderId="1" xfId="0" applyFont="1" applyFill="1" applyBorder="1" applyAlignment="1">
      <alignment horizontal="center" vertical="center" wrapText="1"/>
    </xf>
    <xf numFmtId="0" fontId="0" fillId="13" borderId="1" xfId="0" applyFill="1" applyBorder="1"/>
    <xf numFmtId="0" fontId="0" fillId="13" borderId="1" xfId="0" applyFill="1" applyBorder="1" applyAlignment="1">
      <alignment horizontal="center" vertical="center"/>
    </xf>
    <xf numFmtId="0" fontId="0" fillId="10" borderId="1" xfId="0" applyFill="1" applyBorder="1" applyAlignment="1">
      <alignment horizontal="left" wrapText="1"/>
    </xf>
    <xf numFmtId="0" fontId="0" fillId="0" borderId="1" xfId="0" applyBorder="1" applyAlignment="1">
      <alignment horizontal="center"/>
    </xf>
    <xf numFmtId="10" fontId="0" fillId="0" borderId="1" xfId="0" applyNumberFormat="1" applyBorder="1" applyAlignment="1">
      <alignment horizontal="center"/>
    </xf>
    <xf numFmtId="0" fontId="6" fillId="13" borderId="1" xfId="0" applyFont="1" applyFill="1" applyBorder="1" applyAlignment="1">
      <alignment horizontal="center" wrapText="1"/>
    </xf>
    <xf numFmtId="0" fontId="0" fillId="0" borderId="0" xfId="0" applyAlignment="1">
      <alignment horizontal="center"/>
    </xf>
    <xf numFmtId="0" fontId="7" fillId="0" borderId="0" xfId="0" applyFont="1" applyAlignment="1">
      <alignment wrapText="1"/>
    </xf>
    <xf numFmtId="0" fontId="33" fillId="0" borderId="0" xfId="3"/>
    <xf numFmtId="0" fontId="37" fillId="0" borderId="0" xfId="3" applyFont="1"/>
    <xf numFmtId="0" fontId="21" fillId="0" borderId="0" xfId="0" applyFont="1" applyAlignment="1">
      <alignment vertical="center"/>
    </xf>
    <xf numFmtId="0" fontId="16"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xf>
    <xf numFmtId="164" fontId="23" fillId="0" borderId="1" xfId="0" applyNumberFormat="1" applyFont="1" applyBorder="1" applyAlignment="1">
      <alignment horizontal="right" vertical="center"/>
    </xf>
    <xf numFmtId="164" fontId="19" fillId="2" borderId="1" xfId="0" applyNumberFormat="1" applyFont="1" applyFill="1" applyBorder="1" applyAlignment="1">
      <alignment horizontal="right" vertical="center"/>
    </xf>
    <xf numFmtId="164" fontId="24" fillId="0" borderId="1" xfId="0" applyNumberFormat="1" applyFont="1" applyBorder="1" applyAlignment="1">
      <alignment vertical="center"/>
    </xf>
    <xf numFmtId="166" fontId="24" fillId="0" borderId="1" xfId="0" applyNumberFormat="1" applyFont="1" applyBorder="1" applyAlignment="1">
      <alignment vertical="center"/>
    </xf>
    <xf numFmtId="10" fontId="24" fillId="0" borderId="1" xfId="0" applyNumberFormat="1" applyFont="1" applyBorder="1" applyAlignment="1">
      <alignment vertical="center"/>
    </xf>
    <xf numFmtId="10" fontId="19" fillId="2" borderId="1" xfId="0" applyNumberFormat="1" applyFont="1" applyFill="1" applyBorder="1" applyAlignment="1">
      <alignment horizontal="right" vertical="center"/>
    </xf>
    <xf numFmtId="166" fontId="24" fillId="0" borderId="1" xfId="0" applyNumberFormat="1" applyFont="1" applyBorder="1" applyAlignment="1">
      <alignment vertical="center" wrapText="1"/>
    </xf>
    <xf numFmtId="3" fontId="24" fillId="0" borderId="1" xfId="0" applyNumberFormat="1" applyFont="1" applyBorder="1" applyAlignment="1">
      <alignment vertical="center" wrapText="1"/>
    </xf>
    <xf numFmtId="3" fontId="19" fillId="2" borderId="1" xfId="0" applyNumberFormat="1" applyFont="1" applyFill="1" applyBorder="1" applyAlignment="1">
      <alignment horizontal="right" vertical="center"/>
    </xf>
    <xf numFmtId="3" fontId="24" fillId="0" borderId="1" xfId="0" applyNumberFormat="1" applyFont="1" applyBorder="1" applyAlignment="1">
      <alignment vertical="center"/>
    </xf>
    <xf numFmtId="4" fontId="24" fillId="0" borderId="1" xfId="0" applyNumberFormat="1" applyFont="1" applyBorder="1" applyAlignment="1">
      <alignment vertical="center"/>
    </xf>
    <xf numFmtId="4" fontId="19" fillId="2" borderId="1" xfId="0" applyNumberFormat="1" applyFont="1" applyFill="1" applyBorder="1" applyAlignment="1">
      <alignment horizontal="right" vertical="center"/>
    </xf>
    <xf numFmtId="0" fontId="21" fillId="0" borderId="0" xfId="0" applyFont="1" applyAlignment="1">
      <alignment horizontal="left" vertical="center"/>
    </xf>
    <xf numFmtId="9" fontId="39" fillId="0" borderId="0" xfId="0" applyNumberFormat="1" applyFont="1"/>
    <xf numFmtId="6" fontId="39" fillId="0" borderId="0" xfId="0" applyNumberFormat="1" applyFont="1"/>
    <xf numFmtId="9" fontId="39" fillId="0" borderId="20" xfId="1" applyFont="1" applyBorder="1"/>
    <xf numFmtId="6" fontId="39" fillId="0" borderId="30" xfId="0" applyNumberFormat="1" applyFont="1" applyBorder="1"/>
    <xf numFmtId="164" fontId="39" fillId="0" borderId="0" xfId="0" applyNumberFormat="1" applyFont="1"/>
    <xf numFmtId="9" fontId="39" fillId="0" borderId="20" xfId="0" applyNumberFormat="1" applyFont="1" applyBorder="1"/>
    <xf numFmtId="164" fontId="39" fillId="0" borderId="30" xfId="0" applyNumberFormat="1" applyFont="1" applyBorder="1"/>
    <xf numFmtId="0" fontId="39" fillId="0" borderId="1" xfId="0" applyFont="1" applyBorder="1"/>
    <xf numFmtId="0" fontId="39" fillId="0" borderId="35" xfId="0" applyFont="1" applyBorder="1"/>
    <xf numFmtId="0" fontId="39" fillId="0" borderId="39" xfId="0" applyFont="1" applyBorder="1"/>
    <xf numFmtId="9" fontId="39" fillId="0" borderId="38" xfId="1" applyFont="1" applyBorder="1"/>
    <xf numFmtId="0" fontId="39" fillId="0" borderId="25" xfId="0" applyFont="1" applyBorder="1"/>
    <xf numFmtId="0" fontId="40" fillId="0" borderId="37" xfId="0" applyFont="1" applyBorder="1"/>
    <xf numFmtId="0" fontId="40" fillId="0" borderId="36" xfId="0" applyFont="1" applyBorder="1"/>
    <xf numFmtId="0" fontId="40" fillId="0" borderId="35" xfId="0" applyFont="1" applyBorder="1"/>
    <xf numFmtId="0" fontId="41" fillId="5" borderId="25" xfId="0" applyFont="1" applyFill="1" applyBorder="1"/>
    <xf numFmtId="0" fontId="39" fillId="0" borderId="0" xfId="0" applyFont="1" applyAlignment="1">
      <alignment vertical="center" wrapText="1"/>
    </xf>
    <xf numFmtId="0" fontId="42" fillId="0" borderId="0" xfId="0" applyFont="1"/>
    <xf numFmtId="0" fontId="39" fillId="0" borderId="0" xfId="0" applyFont="1"/>
    <xf numFmtId="0" fontId="42" fillId="0" borderId="0" xfId="0" applyFont="1" applyAlignment="1">
      <alignment vertical="center"/>
    </xf>
    <xf numFmtId="0" fontId="43" fillId="0" borderId="0" xfId="0" applyFont="1"/>
    <xf numFmtId="0" fontId="44" fillId="0" borderId="0" xfId="0" applyFont="1"/>
    <xf numFmtId="0" fontId="0" fillId="12" borderId="0" xfId="0" applyFill="1"/>
    <xf numFmtId="0" fontId="27" fillId="7" borderId="0" xfId="0" applyFont="1" applyFill="1"/>
    <xf numFmtId="0" fontId="27" fillId="0" borderId="0" xfId="0" applyFont="1"/>
    <xf numFmtId="0" fontId="41" fillId="5" borderId="24" xfId="0" applyFont="1" applyFill="1" applyBorder="1"/>
    <xf numFmtId="0" fontId="39" fillId="0" borderId="24" xfId="0" applyFont="1" applyBorder="1"/>
    <xf numFmtId="0" fontId="39" fillId="0" borderId="38" xfId="0" applyFont="1" applyBorder="1"/>
    <xf numFmtId="0" fontId="45" fillId="0" borderId="0" xfId="3" applyFont="1" applyFill="1" applyAlignment="1">
      <alignment horizontal="center" vertical="center"/>
    </xf>
    <xf numFmtId="0" fontId="45" fillId="0" borderId="0" xfId="3" applyFont="1" applyFill="1" applyBorder="1" applyAlignment="1">
      <alignment horizontal="center" vertical="center"/>
    </xf>
    <xf numFmtId="0" fontId="46" fillId="0" borderId="0" xfId="3" applyFont="1" applyFill="1" applyBorder="1" applyAlignment="1">
      <alignment horizontal="center" vertical="center"/>
    </xf>
    <xf numFmtId="0" fontId="45" fillId="0" borderId="0" xfId="0" applyFont="1" applyAlignment="1">
      <alignment horizontal="center"/>
    </xf>
    <xf numFmtId="0" fontId="28" fillId="0" borderId="0" xfId="3" applyFont="1" applyFill="1" applyAlignment="1">
      <alignment horizontal="center" vertical="center"/>
    </xf>
    <xf numFmtId="0" fontId="28" fillId="0" borderId="0" xfId="3" applyFont="1" applyFill="1" applyAlignment="1">
      <alignment horizontal="center"/>
    </xf>
    <xf numFmtId="0" fontId="28" fillId="0" borderId="0" xfId="0" applyFont="1"/>
    <xf numFmtId="0" fontId="15" fillId="12" borderId="0" xfId="0" applyFont="1" applyFill="1"/>
    <xf numFmtId="0" fontId="6" fillId="12" borderId="0" xfId="0" applyFont="1" applyFill="1" applyAlignment="1">
      <alignment horizontal="center" vertical="center"/>
    </xf>
    <xf numFmtId="0" fontId="27" fillId="12" borderId="0" xfId="0" applyFont="1" applyFill="1"/>
    <xf numFmtId="0" fontId="14" fillId="12" borderId="0" xfId="0" applyFont="1" applyFill="1" applyAlignment="1">
      <alignment horizontal="center"/>
    </xf>
    <xf numFmtId="0" fontId="10" fillId="12" borderId="0" xfId="0" applyFont="1" applyFill="1"/>
    <xf numFmtId="0" fontId="21" fillId="12" borderId="0" xfId="0" applyFont="1" applyFill="1" applyAlignment="1">
      <alignment horizontal="left"/>
    </xf>
    <xf numFmtId="0" fontId="21" fillId="12" borderId="0" xfId="0" applyFont="1" applyFill="1"/>
    <xf numFmtId="0" fontId="31" fillId="0" borderId="0" xfId="3" applyFont="1" applyFill="1" applyAlignment="1">
      <alignment horizontal="center"/>
    </xf>
    <xf numFmtId="0" fontId="45" fillId="0" borderId="0" xfId="3" applyFont="1" applyFill="1" applyAlignment="1">
      <alignment horizontal="center"/>
    </xf>
    <xf numFmtId="0" fontId="21" fillId="12" borderId="0" xfId="0" applyFont="1" applyFill="1" applyAlignment="1">
      <alignment horizontal="left" vertical="center"/>
    </xf>
    <xf numFmtId="0" fontId="21" fillId="12" borderId="0" xfId="0" applyFont="1" applyFill="1" applyAlignment="1">
      <alignment vertical="center"/>
    </xf>
    <xf numFmtId="0" fontId="45" fillId="12" borderId="0" xfId="3" applyFont="1" applyFill="1" applyAlignment="1">
      <alignment horizontal="center" vertical="center"/>
    </xf>
    <xf numFmtId="0" fontId="21" fillId="12" borderId="0" xfId="0" applyFont="1" applyFill="1" applyAlignment="1">
      <alignment wrapText="1"/>
    </xf>
    <xf numFmtId="0" fontId="47" fillId="6" borderId="0" xfId="0" applyFont="1" applyFill="1" applyAlignment="1">
      <alignment horizontal="left" wrapText="1"/>
    </xf>
    <xf numFmtId="0" fontId="45" fillId="0" borderId="57" xfId="3" applyFont="1" applyFill="1" applyBorder="1" applyAlignment="1">
      <alignment horizontal="center" vertical="center"/>
    </xf>
    <xf numFmtId="0" fontId="3" fillId="12" borderId="0" xfId="0" applyFont="1" applyFill="1"/>
    <xf numFmtId="0" fontId="4" fillId="12" borderId="0" xfId="0" applyFont="1" applyFill="1"/>
    <xf numFmtId="0" fontId="48" fillId="7" borderId="0" xfId="0" applyFont="1" applyFill="1" applyAlignment="1">
      <alignment vertical="center"/>
    </xf>
    <xf numFmtId="0" fontId="49" fillId="7" borderId="0" xfId="0" applyFont="1" applyFill="1" applyAlignment="1">
      <alignment vertical="center"/>
    </xf>
    <xf numFmtId="0" fontId="48" fillId="7" borderId="0" xfId="0" applyFont="1" applyFill="1"/>
    <xf numFmtId="0" fontId="49" fillId="7" borderId="0" xfId="0" applyFont="1" applyFill="1"/>
    <xf numFmtId="0" fontId="50" fillId="7" borderId="0" xfId="0" applyFont="1" applyFill="1"/>
    <xf numFmtId="0" fontId="26" fillId="0" borderId="0" xfId="0" applyFont="1"/>
    <xf numFmtId="0" fontId="2" fillId="0" borderId="0" xfId="0" applyFont="1"/>
    <xf numFmtId="0" fontId="0" fillId="12" borderId="0" xfId="0" applyFill="1" applyAlignment="1">
      <alignment wrapText="1"/>
    </xf>
    <xf numFmtId="0" fontId="1" fillId="0" borderId="0" xfId="0" applyFont="1"/>
    <xf numFmtId="165" fontId="39" fillId="0" borderId="32" xfId="0" applyNumberFormat="1" applyFont="1" applyBorder="1"/>
    <xf numFmtId="0" fontId="32" fillId="7" borderId="0" xfId="3" applyFont="1" applyFill="1" applyAlignment="1">
      <alignment horizontal="center" vertical="center"/>
    </xf>
    <xf numFmtId="0" fontId="50" fillId="0" borderId="0" xfId="0" applyFont="1"/>
    <xf numFmtId="0" fontId="59" fillId="0" borderId="0" xfId="0" applyFont="1" applyAlignment="1">
      <alignment horizontal="center"/>
    </xf>
    <xf numFmtId="0" fontId="59" fillId="5" borderId="2" xfId="0" applyFont="1" applyFill="1" applyBorder="1" applyAlignment="1">
      <alignment horizontal="center"/>
    </xf>
    <xf numFmtId="0" fontId="59" fillId="5" borderId="44" xfId="0" applyFont="1" applyFill="1" applyBorder="1" applyAlignment="1">
      <alignment horizontal="center"/>
    </xf>
    <xf numFmtId="0" fontId="59" fillId="5" borderId="67" xfId="0" applyFont="1" applyFill="1" applyBorder="1" applyAlignment="1">
      <alignment horizontal="center"/>
    </xf>
    <xf numFmtId="0" fontId="59" fillId="4" borderId="2" xfId="0" applyFont="1" applyFill="1" applyBorder="1" applyAlignment="1">
      <alignment horizontal="center"/>
    </xf>
    <xf numFmtId="0" fontId="59" fillId="4" borderId="44" xfId="0" applyFont="1" applyFill="1" applyBorder="1" applyAlignment="1">
      <alignment horizontal="center"/>
    </xf>
    <xf numFmtId="0" fontId="59" fillId="4" borderId="67" xfId="0" applyFont="1" applyFill="1" applyBorder="1" applyAlignment="1">
      <alignment horizontal="center"/>
    </xf>
    <xf numFmtId="0" fontId="59" fillId="4" borderId="3" xfId="0" applyFont="1" applyFill="1" applyBorder="1" applyAlignment="1">
      <alignment horizontal="center"/>
    </xf>
    <xf numFmtId="0" fontId="59" fillId="3" borderId="2" xfId="0" applyFont="1" applyFill="1" applyBorder="1" applyAlignment="1">
      <alignment horizontal="center"/>
    </xf>
    <xf numFmtId="0" fontId="59" fillId="3" borderId="3" xfId="0" applyFont="1" applyFill="1" applyBorder="1" applyAlignment="1">
      <alignment horizontal="center"/>
    </xf>
    <xf numFmtId="0" fontId="15" fillId="6" borderId="7" xfId="0" applyFont="1" applyFill="1" applyBorder="1"/>
    <xf numFmtId="0" fontId="50" fillId="5" borderId="49" xfId="0" applyFont="1" applyFill="1" applyBorder="1"/>
    <xf numFmtId="0" fontId="50" fillId="5" borderId="37" xfId="0" applyFont="1" applyFill="1" applyBorder="1"/>
    <xf numFmtId="0" fontId="50" fillId="5" borderId="36" xfId="0" applyFont="1" applyFill="1" applyBorder="1"/>
    <xf numFmtId="0" fontId="50" fillId="4" borderId="49" xfId="0" applyFont="1" applyFill="1" applyBorder="1"/>
    <xf numFmtId="0" fontId="50" fillId="4" borderId="35" xfId="0" applyFont="1" applyFill="1" applyBorder="1"/>
    <xf numFmtId="0" fontId="50" fillId="4" borderId="36" xfId="0" applyFont="1" applyFill="1" applyBorder="1"/>
    <xf numFmtId="9" fontId="50" fillId="4" borderId="47" xfId="1" applyFont="1" applyFill="1" applyBorder="1"/>
    <xf numFmtId="9" fontId="15" fillId="3" borderId="49" xfId="1" applyFont="1" applyFill="1" applyBorder="1"/>
    <xf numFmtId="9" fontId="15" fillId="3" borderId="47" xfId="1" applyFont="1" applyFill="1" applyBorder="1"/>
    <xf numFmtId="0" fontId="15" fillId="6" borderId="19" xfId="0" applyFont="1" applyFill="1" applyBorder="1"/>
    <xf numFmtId="0" fontId="50" fillId="5" borderId="20" xfId="0" applyFont="1" applyFill="1" applyBorder="1"/>
    <xf numFmtId="0" fontId="50" fillId="5" borderId="30" xfId="0" applyFont="1" applyFill="1" applyBorder="1"/>
    <xf numFmtId="0" fontId="50" fillId="4" borderId="17" xfId="0" applyFont="1" applyFill="1" applyBorder="1"/>
    <xf numFmtId="0" fontId="50" fillId="4" borderId="1" xfId="0" applyFont="1" applyFill="1" applyBorder="1"/>
    <xf numFmtId="0" fontId="50" fillId="4" borderId="30" xfId="0" applyFont="1" applyFill="1" applyBorder="1"/>
    <xf numFmtId="9" fontId="50" fillId="4" borderId="18" xfId="1" applyFont="1" applyFill="1" applyBorder="1"/>
    <xf numFmtId="9" fontId="15" fillId="3" borderId="17" xfId="1" applyFont="1" applyFill="1" applyBorder="1"/>
    <xf numFmtId="9" fontId="15" fillId="3" borderId="18" xfId="1" applyFont="1" applyFill="1" applyBorder="1"/>
    <xf numFmtId="0" fontId="50" fillId="5" borderId="17" xfId="0" applyFont="1" applyFill="1" applyBorder="1"/>
    <xf numFmtId="0" fontId="15" fillId="6" borderId="13" xfId="0" applyFont="1" applyFill="1" applyBorder="1"/>
    <xf numFmtId="0" fontId="50" fillId="5" borderId="26" xfId="0" applyFont="1" applyFill="1" applyBorder="1"/>
    <xf numFmtId="0" fontId="50" fillId="5" borderId="14" xfId="0" applyFont="1" applyFill="1" applyBorder="1"/>
    <xf numFmtId="0" fontId="50" fillId="5" borderId="46" xfId="0" applyFont="1" applyFill="1" applyBorder="1"/>
    <xf numFmtId="0" fontId="50" fillId="4" borderId="26" xfId="0" applyFont="1" applyFill="1" applyBorder="1"/>
    <xf numFmtId="0" fontId="50" fillId="4" borderId="15" xfId="0" applyFont="1" applyFill="1" applyBorder="1"/>
    <xf numFmtId="0" fontId="50" fillId="4" borderId="46" xfId="0" applyFont="1" applyFill="1" applyBorder="1"/>
    <xf numFmtId="9" fontId="50" fillId="4" borderId="16" xfId="1" applyFont="1" applyFill="1" applyBorder="1"/>
    <xf numFmtId="9" fontId="15" fillId="3" borderId="26" xfId="1" applyFont="1" applyFill="1" applyBorder="1"/>
    <xf numFmtId="9" fontId="15" fillId="3" borderId="16" xfId="1" applyFont="1" applyFill="1" applyBorder="1"/>
    <xf numFmtId="0" fontId="23" fillId="0" borderId="1" xfId="0" applyFont="1" applyBorder="1" applyAlignment="1">
      <alignment horizontal="left" vertical="center" wrapText="1"/>
    </xf>
    <xf numFmtId="0" fontId="23" fillId="0" borderId="1" xfId="0" applyFont="1" applyBorder="1" applyAlignment="1">
      <alignment horizontal="right" vertical="center" wrapText="1"/>
    </xf>
    <xf numFmtId="0" fontId="63" fillId="0" borderId="0" xfId="0" applyFont="1" applyAlignment="1">
      <alignment vertical="center"/>
    </xf>
    <xf numFmtId="0" fontId="51" fillId="6" borderId="0" xfId="0" applyFont="1" applyFill="1" applyAlignment="1">
      <alignment vertical="center"/>
    </xf>
    <xf numFmtId="0" fontId="1" fillId="0" borderId="0" xfId="0" applyFont="1" applyAlignment="1">
      <alignment wrapText="1"/>
    </xf>
    <xf numFmtId="0" fontId="28" fillId="0" borderId="0" xfId="3" applyFont="1"/>
    <xf numFmtId="0" fontId="27" fillId="7" borderId="0" xfId="0" applyFont="1" applyFill="1" applyAlignment="1">
      <alignment vertical="center"/>
    </xf>
    <xf numFmtId="0" fontId="55" fillId="0" borderId="0" xfId="3" applyFont="1"/>
    <xf numFmtId="0" fontId="56" fillId="10" borderId="1" xfId="0" applyFont="1" applyFill="1" applyBorder="1" applyAlignment="1">
      <alignment horizontal="center" vertical="center" wrapText="1"/>
    </xf>
    <xf numFmtId="0" fontId="48" fillId="7" borderId="0" xfId="3" applyFont="1" applyFill="1" applyAlignment="1">
      <alignment vertical="center"/>
    </xf>
    <xf numFmtId="0" fontId="56" fillId="0" borderId="0" xfId="0" applyFont="1"/>
    <xf numFmtId="0" fontId="39" fillId="0" borderId="1" xfId="2" applyNumberFormat="1" applyFont="1" applyFill="1" applyBorder="1"/>
    <xf numFmtId="0" fontId="56" fillId="6" borderId="1" xfId="0" applyFont="1" applyFill="1" applyBorder="1"/>
    <xf numFmtId="0" fontId="0" fillId="13" borderId="0" xfId="0" applyFill="1"/>
    <xf numFmtId="165" fontId="18" fillId="13" borderId="0" xfId="0" applyNumberFormat="1" applyFont="1" applyFill="1"/>
    <xf numFmtId="0" fontId="9" fillId="0" borderId="0" xfId="0" applyFont="1" applyAlignment="1">
      <alignment vertical="center" wrapText="1"/>
    </xf>
    <xf numFmtId="0" fontId="64" fillId="0" borderId="0" xfId="0" applyFont="1"/>
    <xf numFmtId="0" fontId="19" fillId="0" borderId="0" xfId="0" applyFont="1" applyAlignment="1">
      <alignment vertical="center"/>
    </xf>
    <xf numFmtId="0" fontId="47" fillId="12" borderId="0" xfId="0" applyFont="1" applyFill="1" applyAlignment="1">
      <alignment horizontal="left" wrapText="1"/>
    </xf>
    <xf numFmtId="0" fontId="21" fillId="0" borderId="0" xfId="0" applyFont="1" applyAlignment="1">
      <alignment horizontal="left" wrapText="1" indent="2"/>
    </xf>
    <xf numFmtId="0" fontId="1" fillId="0" borderId="44" xfId="0" applyFont="1" applyBorder="1" applyAlignment="1">
      <alignment horizontal="center" vertical="center"/>
    </xf>
    <xf numFmtId="0" fontId="1" fillId="0" borderId="9" xfId="0" applyFont="1" applyBorder="1"/>
    <xf numFmtId="165" fontId="1" fillId="0" borderId="9" xfId="0" applyNumberFormat="1" applyFont="1" applyBorder="1"/>
    <xf numFmtId="0" fontId="1" fillId="0" borderId="1" xfId="0" applyFont="1" applyBorder="1"/>
    <xf numFmtId="165" fontId="1" fillId="0" borderId="1" xfId="0" applyNumberFormat="1" applyFont="1" applyBorder="1"/>
    <xf numFmtId="0" fontId="1" fillId="0" borderId="3" xfId="0" applyFont="1" applyBorder="1" applyAlignment="1">
      <alignment horizontal="center" vertical="center"/>
    </xf>
    <xf numFmtId="0" fontId="57" fillId="0" borderId="0" xfId="0" applyFont="1"/>
    <xf numFmtId="168" fontId="0" fillId="0" borderId="1" xfId="1" applyNumberFormat="1" applyFont="1" applyBorder="1"/>
    <xf numFmtId="0" fontId="9" fillId="7" borderId="0" xfId="0" applyFont="1" applyFill="1"/>
    <xf numFmtId="0" fontId="52" fillId="0" borderId="0" xfId="3" applyFont="1" applyFill="1" applyAlignment="1">
      <alignment horizontal="center" vertical="center"/>
    </xf>
    <xf numFmtId="0" fontId="62" fillId="0" borderId="0" xfId="3" applyFont="1" applyFill="1" applyAlignment="1">
      <alignment horizontal="center" vertical="center"/>
    </xf>
    <xf numFmtId="0" fontId="52" fillId="0" borderId="0" xfId="3" applyFont="1" applyFill="1" applyBorder="1" applyAlignment="1">
      <alignment horizontal="center" vertical="center"/>
    </xf>
    <xf numFmtId="0" fontId="48" fillId="0" borderId="0" xfId="0" applyFont="1" applyAlignment="1">
      <alignment horizontal="center" vertical="center"/>
    </xf>
    <xf numFmtId="0" fontId="49" fillId="0" borderId="0" xfId="3" applyFont="1" applyFill="1" applyAlignment="1">
      <alignment horizontal="center" vertical="center"/>
    </xf>
    <xf numFmtId="0" fontId="50" fillId="0" borderId="0" xfId="3" applyFont="1" applyFill="1" applyAlignment="1">
      <alignment horizontal="center" vertical="center"/>
    </xf>
    <xf numFmtId="0" fontId="49" fillId="0" borderId="0" xfId="0" applyFont="1" applyAlignment="1">
      <alignment vertical="center"/>
    </xf>
    <xf numFmtId="0" fontId="51" fillId="12" borderId="0" xfId="0" applyFont="1" applyFill="1" applyAlignment="1">
      <alignment vertical="center"/>
    </xf>
    <xf numFmtId="0" fontId="6" fillId="0" borderId="0" xfId="0" applyFont="1"/>
    <xf numFmtId="0" fontId="69" fillId="0" borderId="0" xfId="3" applyFont="1"/>
    <xf numFmtId="0" fontId="70" fillId="0" borderId="0" xfId="3" applyFont="1"/>
    <xf numFmtId="0" fontId="49" fillId="7" borderId="0" xfId="3" applyFont="1" applyFill="1" applyAlignment="1">
      <alignment horizontal="center" vertical="center"/>
    </xf>
    <xf numFmtId="0" fontId="9" fillId="0" borderId="60" xfId="0" applyFont="1" applyBorder="1"/>
    <xf numFmtId="0" fontId="9" fillId="0" borderId="55" xfId="0" applyFont="1" applyBorder="1"/>
    <xf numFmtId="0" fontId="9" fillId="0" borderId="56" xfId="0" applyFont="1" applyBorder="1"/>
    <xf numFmtId="0" fontId="9" fillId="0" borderId="61" xfId="0" applyFont="1" applyBorder="1"/>
    <xf numFmtId="0" fontId="9" fillId="0" borderId="0" xfId="0" applyFont="1"/>
    <xf numFmtId="0" fontId="9" fillId="0" borderId="57" xfId="0" applyFont="1" applyBorder="1"/>
    <xf numFmtId="0" fontId="9" fillId="0" borderId="62" xfId="0" applyFont="1" applyBorder="1"/>
    <xf numFmtId="0" fontId="9" fillId="0" borderId="58" xfId="0" applyFont="1" applyBorder="1"/>
    <xf numFmtId="0" fontId="9" fillId="0" borderId="59" xfId="0" applyFont="1" applyBorder="1"/>
    <xf numFmtId="0" fontId="0" fillId="0" borderId="60" xfId="0" applyBorder="1"/>
    <xf numFmtId="0" fontId="0" fillId="0" borderId="55" xfId="0" applyBorder="1"/>
    <xf numFmtId="0" fontId="0" fillId="0" borderId="56" xfId="0" applyBorder="1"/>
    <xf numFmtId="0" fontId="0" fillId="0" borderId="61" xfId="0" applyBorder="1"/>
    <xf numFmtId="0" fontId="0" fillId="0" borderId="0" xfId="0"/>
    <xf numFmtId="0" fontId="0" fillId="0" borderId="57" xfId="0" applyBorder="1"/>
    <xf numFmtId="0" fontId="0" fillId="0" borderId="62" xfId="0" applyBorder="1"/>
    <xf numFmtId="0" fontId="0" fillId="0" borderId="58" xfId="0" applyBorder="1"/>
    <xf numFmtId="0" fontId="0" fillId="0" borderId="59" xfId="0" applyBorder="1"/>
    <xf numFmtId="0" fontId="48" fillId="7" borderId="0" xfId="0" applyFont="1" applyFill="1" applyAlignment="1">
      <alignment horizontal="center" vertical="center"/>
    </xf>
    <xf numFmtId="0" fontId="32" fillId="7" borderId="0" xfId="0" applyFont="1" applyFill="1" applyAlignment="1">
      <alignment horizontal="center" vertical="center"/>
    </xf>
    <xf numFmtId="0" fontId="48" fillId="7" borderId="0" xfId="3" applyFont="1" applyFill="1" applyAlignment="1">
      <alignment horizontal="center" vertical="center"/>
    </xf>
    <xf numFmtId="0" fontId="58" fillId="7" borderId="0" xfId="3" applyFont="1" applyFill="1" applyAlignment="1">
      <alignment horizontal="center" vertical="center"/>
    </xf>
    <xf numFmtId="0" fontId="58" fillId="7" borderId="57" xfId="3" applyFont="1" applyFill="1" applyBorder="1" applyAlignment="1">
      <alignment horizontal="center" vertical="center"/>
    </xf>
    <xf numFmtId="0" fontId="52" fillId="7" borderId="0" xfId="3" applyFont="1" applyFill="1" applyAlignment="1">
      <alignment horizontal="center" vertical="center"/>
    </xf>
    <xf numFmtId="0" fontId="52" fillId="7" borderId="57" xfId="3" applyFont="1" applyFill="1" applyBorder="1" applyAlignment="1">
      <alignment horizontal="center" vertical="center"/>
    </xf>
    <xf numFmtId="0" fontId="32" fillId="12" borderId="0" xfId="3" applyFont="1" applyFill="1" applyAlignment="1">
      <alignment horizontal="center" vertical="center"/>
    </xf>
    <xf numFmtId="0" fontId="52" fillId="7" borderId="0" xfId="3" applyFont="1" applyFill="1" applyBorder="1" applyAlignment="1">
      <alignment horizontal="center" vertical="center"/>
    </xf>
    <xf numFmtId="0" fontId="32" fillId="7" borderId="0" xfId="3" applyFont="1" applyFill="1" applyAlignment="1">
      <alignment horizontal="center" vertical="center"/>
    </xf>
    <xf numFmtId="0" fontId="39" fillId="0" borderId="0" xfId="0" applyFont="1" applyAlignment="1">
      <alignment vertical="center" wrapText="1"/>
    </xf>
    <xf numFmtId="0" fontId="62" fillId="12" borderId="0" xfId="3" applyFont="1" applyFill="1" applyAlignment="1">
      <alignment horizontal="center" vertical="center"/>
    </xf>
    <xf numFmtId="0" fontId="50" fillId="7" borderId="0" xfId="3" applyFont="1" applyFill="1" applyAlignment="1">
      <alignment horizontal="center" vertical="center"/>
    </xf>
    <xf numFmtId="0" fontId="62" fillId="12" borderId="0" xfId="3" applyFont="1" applyFill="1" applyBorder="1" applyAlignment="1">
      <alignment horizontal="center" vertical="center"/>
    </xf>
    <xf numFmtId="0" fontId="22" fillId="5" borderId="34" xfId="0" applyFont="1" applyFill="1" applyBorder="1"/>
    <xf numFmtId="0" fontId="18" fillId="5" borderId="24" xfId="0" applyFont="1" applyFill="1" applyBorder="1"/>
    <xf numFmtId="0" fontId="18" fillId="4" borderId="30" xfId="0" applyFont="1" applyFill="1" applyBorder="1" applyAlignment="1">
      <alignment horizontal="center"/>
    </xf>
    <xf numFmtId="0" fontId="18" fillId="4" borderId="20" xfId="0" applyFont="1" applyFill="1" applyBorder="1" applyAlignment="1">
      <alignment horizontal="center"/>
    </xf>
    <xf numFmtId="0" fontId="18" fillId="5" borderId="33" xfId="0" applyFont="1" applyFill="1" applyBorder="1"/>
    <xf numFmtId="0" fontId="22" fillId="5" borderId="33" xfId="0" applyFont="1" applyFill="1" applyBorder="1"/>
    <xf numFmtId="0" fontId="18" fillId="5" borderId="34" xfId="0" applyFont="1" applyFill="1" applyBorder="1"/>
    <xf numFmtId="9" fontId="16" fillId="0" borderId="36" xfId="1" applyFont="1" applyBorder="1" applyAlignment="1">
      <alignment horizontal="center"/>
    </xf>
    <xf numFmtId="9" fontId="16" fillId="0" borderId="37" xfId="1" applyFont="1" applyBorder="1" applyAlignment="1">
      <alignment horizontal="center"/>
    </xf>
    <xf numFmtId="9" fontId="39" fillId="0" borderId="32" xfId="1" applyFont="1" applyBorder="1" applyAlignment="1">
      <alignment horizontal="center" vertical="center"/>
    </xf>
    <xf numFmtId="9" fontId="39" fillId="0" borderId="38" xfId="1" applyFont="1" applyBorder="1" applyAlignment="1">
      <alignment horizontal="center" vertical="center"/>
    </xf>
    <xf numFmtId="9" fontId="16" fillId="0" borderId="32" xfId="1" applyFont="1" applyBorder="1" applyAlignment="1">
      <alignment horizontal="center"/>
    </xf>
    <xf numFmtId="9" fontId="16" fillId="0" borderId="38" xfId="1" applyFont="1" applyBorder="1" applyAlignment="1">
      <alignment horizontal="center"/>
    </xf>
    <xf numFmtId="9" fontId="16" fillId="0" borderId="30" xfId="1" applyFont="1" applyBorder="1" applyAlignment="1">
      <alignment horizontal="center"/>
    </xf>
    <xf numFmtId="9" fontId="16" fillId="0" borderId="20" xfId="1" applyFont="1" applyBorder="1" applyAlignment="1">
      <alignment horizontal="center"/>
    </xf>
    <xf numFmtId="0" fontId="18" fillId="0" borderId="36" xfId="0" applyFont="1" applyBorder="1" applyAlignment="1">
      <alignment horizontal="center" vertical="center"/>
    </xf>
    <xf numFmtId="0" fontId="18" fillId="0" borderId="40" xfId="0" applyFont="1" applyBorder="1" applyAlignment="1">
      <alignment horizontal="center" vertical="center"/>
    </xf>
    <xf numFmtId="9" fontId="16" fillId="0" borderId="33" xfId="1" applyFont="1" applyBorder="1" applyAlignment="1">
      <alignment horizontal="center"/>
    </xf>
    <xf numFmtId="9" fontId="16" fillId="0" borderId="24" xfId="1" applyFont="1" applyBorder="1" applyAlignment="1">
      <alignment horizontal="center"/>
    </xf>
    <xf numFmtId="9" fontId="39" fillId="0" borderId="30" xfId="1" applyFont="1" applyBorder="1" applyAlignment="1">
      <alignment horizontal="center"/>
    </xf>
    <xf numFmtId="9" fontId="39" fillId="0" borderId="20" xfId="1" applyFont="1" applyBorder="1" applyAlignment="1">
      <alignment horizontal="center"/>
    </xf>
    <xf numFmtId="9" fontId="39" fillId="0" borderId="36" xfId="1" applyFont="1" applyBorder="1" applyAlignment="1">
      <alignment horizontal="center" vertical="center"/>
    </xf>
    <xf numFmtId="9" fontId="39" fillId="0" borderId="37" xfId="1" applyFont="1" applyBorder="1" applyAlignment="1">
      <alignment horizontal="center" vertical="center"/>
    </xf>
    <xf numFmtId="0" fontId="22" fillId="4" borderId="30" xfId="0" applyFont="1" applyFill="1" applyBorder="1" applyAlignment="1">
      <alignment horizontal="center"/>
    </xf>
    <xf numFmtId="0" fontId="22" fillId="4" borderId="20" xfId="0" applyFont="1" applyFill="1" applyBorder="1" applyAlignment="1">
      <alignment horizontal="center"/>
    </xf>
    <xf numFmtId="0" fontId="18" fillId="5" borderId="33" xfId="0" applyFont="1" applyFill="1" applyBorder="1" applyAlignment="1">
      <alignment horizontal="center" vertical="center"/>
    </xf>
    <xf numFmtId="0" fontId="18" fillId="5" borderId="34" xfId="0" applyFont="1" applyFill="1" applyBorder="1" applyAlignment="1">
      <alignment horizontal="center" vertical="center"/>
    </xf>
    <xf numFmtId="0" fontId="18" fillId="0" borderId="37" xfId="0" applyFont="1" applyBorder="1" applyAlignment="1">
      <alignment horizontal="center" vertical="center"/>
    </xf>
    <xf numFmtId="0" fontId="18" fillId="5" borderId="24" xfId="0" applyFont="1" applyFill="1" applyBorder="1" applyAlignment="1">
      <alignment horizontal="center" vertical="center"/>
    </xf>
    <xf numFmtId="0" fontId="40" fillId="5" borderId="33" xfId="0" applyFont="1" applyFill="1" applyBorder="1" applyAlignment="1">
      <alignment horizontal="center" vertical="center"/>
    </xf>
    <xf numFmtId="0" fontId="40" fillId="5" borderId="34" xfId="0" applyFont="1" applyFill="1" applyBorder="1" applyAlignment="1">
      <alignment horizontal="center" vertical="center"/>
    </xf>
    <xf numFmtId="0" fontId="18" fillId="5" borderId="32" xfId="0" applyFont="1" applyFill="1" applyBorder="1" applyAlignment="1">
      <alignment horizontal="center" vertical="center"/>
    </xf>
    <xf numFmtId="0" fontId="18" fillId="5" borderId="0" xfId="0" applyFont="1" applyFill="1" applyAlignment="1">
      <alignment horizontal="center" vertical="center"/>
    </xf>
    <xf numFmtId="0" fontId="60" fillId="7" borderId="0" xfId="3" applyFont="1" applyFill="1" applyAlignment="1">
      <alignment horizontal="center" vertical="center"/>
    </xf>
    <xf numFmtId="9" fontId="39" fillId="0" borderId="33" xfId="1" applyFont="1" applyBorder="1" applyAlignment="1">
      <alignment horizontal="center" vertical="center"/>
    </xf>
    <xf numFmtId="9" fontId="39" fillId="0" borderId="24" xfId="1" applyFont="1" applyBorder="1" applyAlignment="1">
      <alignment horizontal="center" vertical="center"/>
    </xf>
    <xf numFmtId="0" fontId="40" fillId="0" borderId="36" xfId="0" applyFont="1" applyBorder="1" applyAlignment="1">
      <alignment horizontal="center" vertical="center"/>
    </xf>
    <xf numFmtId="0" fontId="40" fillId="0" borderId="40" xfId="0" applyFont="1" applyBorder="1" applyAlignment="1">
      <alignment horizontal="center" vertical="center"/>
    </xf>
    <xf numFmtId="0" fontId="40" fillId="5" borderId="33" xfId="0" applyFont="1" applyFill="1" applyBorder="1"/>
    <xf numFmtId="0" fontId="40" fillId="5" borderId="34" xfId="0" applyFont="1" applyFill="1" applyBorder="1"/>
    <xf numFmtId="0" fontId="58" fillId="7" borderId="0" xfId="3" applyFont="1" applyFill="1" applyBorder="1" applyAlignment="1">
      <alignment horizontal="center" vertical="center"/>
    </xf>
    <xf numFmtId="0" fontId="18" fillId="5" borderId="38" xfId="0" applyFont="1" applyFill="1" applyBorder="1" applyAlignment="1">
      <alignment horizontal="center" vertical="center"/>
    </xf>
    <xf numFmtId="0" fontId="1" fillId="0" borderId="0" xfId="0" applyFont="1" applyAlignment="1">
      <alignment wrapText="1"/>
    </xf>
    <xf numFmtId="0" fontId="30" fillId="3" borderId="5" xfId="0" applyFont="1" applyFill="1" applyBorder="1" applyAlignment="1">
      <alignment horizontal="right"/>
    </xf>
    <xf numFmtId="0" fontId="29" fillId="3" borderId="6" xfId="0" applyFont="1" applyFill="1" applyBorder="1" applyAlignment="1">
      <alignment horizontal="right"/>
    </xf>
    <xf numFmtId="0" fontId="30" fillId="3" borderId="11" xfId="0" applyFont="1" applyFill="1" applyBorder="1" applyAlignment="1">
      <alignment horizontal="right"/>
    </xf>
    <xf numFmtId="0" fontId="29" fillId="3" borderId="12" xfId="0" applyFont="1" applyFill="1" applyBorder="1" applyAlignment="1">
      <alignment horizontal="right"/>
    </xf>
    <xf numFmtId="0" fontId="15" fillId="0" borderId="41" xfId="0" applyFont="1" applyBorder="1" applyAlignment="1">
      <alignment horizontal="center"/>
    </xf>
    <xf numFmtId="0" fontId="15" fillId="0" borderId="42" xfId="0" applyFont="1" applyBorder="1" applyAlignment="1">
      <alignment horizontal="center"/>
    </xf>
    <xf numFmtId="0" fontId="15" fillId="0" borderId="43" xfId="0" applyFont="1" applyBorder="1" applyAlignment="1">
      <alignment horizontal="center"/>
    </xf>
    <xf numFmtId="0" fontId="53" fillId="0" borderId="0" xfId="0" applyFont="1" applyAlignment="1">
      <alignment wrapText="1"/>
    </xf>
    <xf numFmtId="0" fontId="0" fillId="0" borderId="0" xfId="0" applyAlignment="1">
      <alignment vertical="center"/>
    </xf>
    <xf numFmtId="0" fontId="0" fillId="0" borderId="0" xfId="0" applyAlignment="1">
      <alignment vertical="center" wrapText="1"/>
    </xf>
    <xf numFmtId="0" fontId="54" fillId="7" borderId="0" xfId="3" applyFont="1" applyFill="1" applyAlignment="1">
      <alignment horizontal="center" vertical="center"/>
    </xf>
    <xf numFmtId="0" fontId="15" fillId="7" borderId="0" xfId="3" applyFont="1" applyFill="1" applyAlignment="1">
      <alignment horizontal="center" vertical="center"/>
    </xf>
    <xf numFmtId="0" fontId="15" fillId="3" borderId="41" xfId="0" applyFont="1" applyFill="1" applyBorder="1" applyAlignment="1">
      <alignment horizontal="center"/>
    </xf>
    <xf numFmtId="0" fontId="15" fillId="3" borderId="43" xfId="0" applyFont="1" applyFill="1" applyBorder="1" applyAlignment="1">
      <alignment horizontal="center"/>
    </xf>
    <xf numFmtId="0" fontId="15" fillId="4" borderId="41" xfId="0" applyFont="1" applyFill="1" applyBorder="1" applyAlignment="1">
      <alignment horizontal="center"/>
    </xf>
    <xf numFmtId="0" fontId="15" fillId="4" borderId="42" xfId="0" applyFont="1" applyFill="1" applyBorder="1" applyAlignment="1">
      <alignment horizontal="center"/>
    </xf>
    <xf numFmtId="0" fontId="15" fillId="4" borderId="43" xfId="0" applyFont="1" applyFill="1" applyBorder="1" applyAlignment="1">
      <alignment horizontal="center"/>
    </xf>
    <xf numFmtId="0" fontId="15" fillId="5" borderId="41" xfId="0" applyFont="1" applyFill="1" applyBorder="1" applyAlignment="1">
      <alignment horizontal="center"/>
    </xf>
    <xf numFmtId="0" fontId="15" fillId="5" borderId="42" xfId="0" applyFont="1" applyFill="1" applyBorder="1" applyAlignment="1">
      <alignment horizontal="center"/>
    </xf>
    <xf numFmtId="0" fontId="33" fillId="0" borderId="0" xfId="3"/>
    <xf numFmtId="0" fontId="58" fillId="7" borderId="38" xfId="3" applyFont="1" applyFill="1" applyBorder="1" applyAlignment="1">
      <alignment horizontal="center" vertical="center"/>
    </xf>
    <xf numFmtId="0" fontId="48" fillId="7" borderId="38" xfId="3" applyFont="1" applyFill="1" applyBorder="1" applyAlignment="1">
      <alignment horizontal="center" vertical="center"/>
    </xf>
    <xf numFmtId="0" fontId="48" fillId="7" borderId="0" xfId="3" applyFont="1" applyFill="1" applyAlignment="1">
      <alignment horizontal="center"/>
    </xf>
    <xf numFmtId="0" fontId="48" fillId="7" borderId="38" xfId="3" applyFont="1" applyFill="1" applyBorder="1" applyAlignment="1">
      <alignment horizontal="center"/>
    </xf>
    <xf numFmtId="0" fontId="58" fillId="7" borderId="0" xfId="3" applyFont="1" applyFill="1" applyAlignment="1">
      <alignment horizontal="center"/>
    </xf>
    <xf numFmtId="0" fontId="58" fillId="7" borderId="38" xfId="3" applyFont="1" applyFill="1" applyBorder="1" applyAlignment="1">
      <alignment horizontal="center"/>
    </xf>
    <xf numFmtId="0" fontId="35" fillId="10" borderId="25" xfId="0" applyFont="1" applyFill="1" applyBorder="1" applyAlignment="1">
      <alignment horizontal="left" vertical="center" wrapText="1"/>
    </xf>
    <xf numFmtId="0" fontId="35" fillId="10" borderId="35" xfId="0" applyFont="1" applyFill="1" applyBorder="1" applyAlignment="1">
      <alignment horizontal="left" vertical="center" wrapText="1"/>
    </xf>
    <xf numFmtId="0" fontId="34" fillId="10" borderId="25" xfId="0" applyFont="1" applyFill="1" applyBorder="1" applyAlignment="1">
      <alignment horizontal="left" vertical="center" wrapText="1"/>
    </xf>
    <xf numFmtId="0" fontId="34" fillId="10" borderId="35" xfId="0" applyFont="1" applyFill="1" applyBorder="1" applyAlignment="1">
      <alignment horizontal="left" vertical="center" wrapText="1"/>
    </xf>
    <xf numFmtId="0" fontId="48" fillId="7" borderId="38" xfId="0" applyFont="1" applyFill="1" applyBorder="1" applyAlignment="1">
      <alignment horizontal="center" vertical="center"/>
    </xf>
    <xf numFmtId="0" fontId="38" fillId="12" borderId="0" xfId="3" applyFont="1" applyFill="1" applyAlignment="1">
      <alignment horizontal="center" vertical="center"/>
    </xf>
    <xf numFmtId="0" fontId="38" fillId="12" borderId="38" xfId="3" applyFont="1" applyFill="1" applyBorder="1" applyAlignment="1">
      <alignment horizontal="center" vertical="center"/>
    </xf>
    <xf numFmtId="0" fontId="49" fillId="7" borderId="38" xfId="3" applyFont="1" applyFill="1" applyBorder="1" applyAlignment="1">
      <alignment horizontal="center" vertical="center"/>
    </xf>
    <xf numFmtId="0" fontId="0" fillId="10" borderId="25" xfId="0" applyFill="1" applyBorder="1" applyAlignment="1">
      <alignment horizontal="left" vertical="center" wrapText="1"/>
    </xf>
    <xf numFmtId="0" fontId="0" fillId="10" borderId="35" xfId="0" applyFill="1" applyBorder="1" applyAlignment="1">
      <alignment horizontal="left" vertical="center" wrapText="1"/>
    </xf>
    <xf numFmtId="0" fontId="58" fillId="7" borderId="0" xfId="3" applyFont="1" applyFill="1" applyBorder="1" applyAlignment="1">
      <alignment horizontal="center"/>
    </xf>
    <xf numFmtId="0" fontId="48" fillId="7" borderId="0" xfId="3" applyFont="1" applyFill="1" applyBorder="1" applyAlignment="1">
      <alignment horizontal="center"/>
    </xf>
    <xf numFmtId="0" fontId="48" fillId="7" borderId="0" xfId="0" applyFont="1" applyFill="1" applyAlignment="1">
      <alignment horizontal="center"/>
    </xf>
    <xf numFmtId="0" fontId="49" fillId="7" borderId="0" xfId="3" applyFont="1" applyFill="1" applyBorder="1" applyAlignment="1">
      <alignment horizontal="center" vertical="center"/>
    </xf>
    <xf numFmtId="0" fontId="49" fillId="7" borderId="0" xfId="3" applyFont="1" applyFill="1" applyAlignment="1">
      <alignment horizontal="center"/>
    </xf>
    <xf numFmtId="0" fontId="49" fillId="7" borderId="0" xfId="3" applyFont="1" applyFill="1" applyBorder="1" applyAlignment="1">
      <alignment horizontal="center"/>
    </xf>
    <xf numFmtId="0" fontId="38" fillId="12" borderId="0" xfId="3" applyFont="1" applyFill="1" applyBorder="1" applyAlignment="1">
      <alignment horizontal="center" vertical="center"/>
    </xf>
    <xf numFmtId="0" fontId="9" fillId="10" borderId="41" xfId="0" applyFont="1" applyFill="1" applyBorder="1" applyAlignment="1">
      <alignment horizontal="center"/>
    </xf>
    <xf numFmtId="0" fontId="9" fillId="10" borderId="42" xfId="0" applyFont="1" applyFill="1" applyBorder="1" applyAlignment="1">
      <alignment horizontal="center"/>
    </xf>
    <xf numFmtId="0" fontId="6" fillId="10" borderId="41" xfId="0" applyFont="1" applyFill="1" applyBorder="1" applyAlignment="1">
      <alignment horizontal="center"/>
    </xf>
    <xf numFmtId="0" fontId="6" fillId="10" borderId="43" xfId="0" applyFont="1" applyFill="1" applyBorder="1" applyAlignment="1">
      <alignment horizontal="center"/>
    </xf>
    <xf numFmtId="0" fontId="9" fillId="10" borderId="43" xfId="0" applyFont="1" applyFill="1" applyBorder="1" applyAlignment="1">
      <alignment horizontal="center"/>
    </xf>
  </cellXfs>
  <cellStyles count="6">
    <cellStyle name="Currency" xfId="2" builtinId="4"/>
    <cellStyle name="Hyperlink" xfId="3" builtinId="8"/>
    <cellStyle name="Normal" xfId="0" builtinId="0"/>
    <cellStyle name="Normal 19" xfId="4" xr:uid="{08FB9ACA-2C95-46F5-B840-63073C0F11F7}"/>
    <cellStyle name="Normal 19 2 2" xfId="5" xr:uid="{F62244B4-6967-4A3D-880D-51F99EB3AFBB}"/>
    <cellStyle name="Percent" xfId="1" builtinId="5"/>
  </cellStyles>
  <dxfs count="24">
    <dxf>
      <fill>
        <patternFill>
          <fgColor indexed="64"/>
          <bgColor theme="0" tint="-0.14999847407452621"/>
        </patternFill>
      </fill>
      <border diagonalUp="0" diagonalDown="0" outline="0">
        <left style="thin">
          <color indexed="64"/>
        </left>
        <right/>
        <top style="thin">
          <color indexed="64"/>
        </top>
        <bottom style="thin">
          <color indexed="64"/>
        </bottom>
      </border>
    </dxf>
    <dxf>
      <numFmt numFmtId="0" formatCode="General"/>
      <fill>
        <patternFill>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fgColor indexed="64"/>
          <bgColor theme="0" tint="-0.14999847407452621"/>
        </patternFill>
      </fill>
      <border diagonalUp="0" diagonalDown="0" outline="0">
        <left style="thin">
          <color indexed="64"/>
        </left>
        <right style="thin">
          <color indexed="64"/>
        </right>
        <top style="thin">
          <color indexed="64"/>
        </top>
        <bottom style="thin">
          <color indexed="64"/>
        </bottom>
      </border>
    </dxf>
    <dxf>
      <numFmt numFmtId="0" formatCode="General"/>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fgColor indexed="64"/>
          <bgColor theme="0" tint="-0.14999847407452621"/>
        </patternFill>
      </fill>
      <border diagonalUp="0" diagonalDown="0" outline="0">
        <left style="thin">
          <color indexed="64"/>
        </left>
        <right style="thin">
          <color indexed="64"/>
        </right>
        <top style="thin">
          <color indexed="64"/>
        </top>
        <bottom style="thin">
          <color indexed="64"/>
        </bottom>
      </border>
    </dxf>
    <dxf>
      <numFmt numFmtId="0" formatCode="General"/>
      <fill>
        <patternFill>
          <fgColor indexed="64"/>
          <bgColor theme="0" tint="-0.14999847407452621"/>
        </patternFill>
      </fill>
      <border diagonalUp="0" diagonalDown="0" outline="0">
        <left style="thin">
          <color indexed="64"/>
        </left>
        <right style="thin">
          <color indexed="64"/>
        </right>
        <top style="thin">
          <color indexed="64"/>
        </top>
        <bottom style="thin">
          <color indexed="64"/>
        </bottom>
      </border>
    </dxf>
    <dxf>
      <numFmt numFmtId="0" formatCode="General"/>
      <fill>
        <patternFill>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ill>
        <patternFill>
          <fgColor indexed="64"/>
          <bgColor theme="0" tint="-0.14999847407452621"/>
        </patternFill>
      </fill>
      <border diagonalUp="0" diagonalDown="0" outline="0">
        <left style="medium">
          <color indexed="64"/>
        </left>
        <right style="thin">
          <color indexed="64"/>
        </right>
        <top style="thin">
          <color indexed="64"/>
        </top>
        <bottom style="thin">
          <color indexed="64"/>
        </bottom>
      </border>
    </dxf>
    <dxf>
      <border outline="0">
        <right style="medium">
          <color indexed="64"/>
        </right>
        <top style="medium">
          <color indexed="64"/>
        </top>
        <bottom style="medium">
          <color indexed="64"/>
        </bottom>
      </border>
    </dxf>
    <dxf>
      <fill>
        <patternFill>
          <fgColor indexed="64"/>
          <bgColor theme="0" tint="-0.14999847407452621"/>
        </patternFill>
      </fill>
    </dxf>
    <dxf>
      <fill>
        <patternFill>
          <fgColor indexed="64"/>
          <bgColor theme="0" tint="-0.14999847407452621"/>
        </patternFill>
      </fill>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medium">
          <color indexed="64"/>
        </left>
        <right style="thin">
          <color indexed="64"/>
        </right>
        <top style="thin">
          <color indexed="64"/>
        </top>
        <bottom style="thin">
          <color indexed="64"/>
        </bottom>
        <vertical/>
        <horizontal/>
      </border>
    </dxf>
    <dxf>
      <border outline="0">
        <right style="medium">
          <color indexed="64"/>
        </right>
        <top style="medium">
          <color indexed="64"/>
        </top>
        <bottom style="medium">
          <color indexed="64"/>
        </bottom>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powerPivotData" Target="model/item.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Operating</a:t>
            </a:r>
            <a:r>
              <a:rPr lang="en-US" b="1" baseline="0"/>
              <a:t> Income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39988802523246"/>
          <c:y val="0.17634259259259263"/>
          <c:w val="0.85197584606933052"/>
          <c:h val="0.6153546952464275"/>
        </c:manualLayout>
      </c:layout>
      <c:lineChart>
        <c:grouping val="standard"/>
        <c:varyColors val="0"/>
        <c:ser>
          <c:idx val="0"/>
          <c:order val="0"/>
          <c:tx>
            <c:strRef>
              <c:f>'Revenue Overview'!$G$7</c:f>
              <c:strCache>
                <c:ptCount val="1"/>
                <c:pt idx="0">
                  <c:v>Revenue</c:v>
                </c:pt>
              </c:strCache>
            </c:strRef>
          </c:tx>
          <c:spPr>
            <a:ln w="28575" cap="rnd">
              <a:solidFill>
                <a:schemeClr val="accent1"/>
              </a:solidFill>
              <a:round/>
            </a:ln>
            <a:effectLst/>
          </c:spPr>
          <c:marker>
            <c:symbol val="none"/>
          </c:marker>
          <c:val>
            <c:numRef>
              <c:f>'Revenue Overview'!$G$8:$G$19</c:f>
              <c:numCache>
                <c:formatCode>General</c:formatCode>
                <c:ptCount val="12"/>
                <c:pt idx="0">
                  <c:v>25000</c:v>
                </c:pt>
                <c:pt idx="1">
                  <c:v>21350</c:v>
                </c:pt>
                <c:pt idx="2">
                  <c:v>32000</c:v>
                </c:pt>
                <c:pt idx="3">
                  <c:v>50000</c:v>
                </c:pt>
                <c:pt idx="4">
                  <c:v>60000</c:v>
                </c:pt>
                <c:pt idx="5">
                  <c:v>75000</c:v>
                </c:pt>
                <c:pt idx="6">
                  <c:v>78000</c:v>
                </c:pt>
                <c:pt idx="7">
                  <c:v>92000</c:v>
                </c:pt>
                <c:pt idx="8">
                  <c:v>84000</c:v>
                </c:pt>
                <c:pt idx="9">
                  <c:v>98000</c:v>
                </c:pt>
                <c:pt idx="10">
                  <c:v>100000</c:v>
                </c:pt>
                <c:pt idx="11">
                  <c:v>105000</c:v>
                </c:pt>
              </c:numCache>
            </c:numRef>
          </c:val>
          <c:smooth val="0"/>
          <c:extLst>
            <c:ext xmlns:c16="http://schemas.microsoft.com/office/drawing/2014/chart" uri="{C3380CC4-5D6E-409C-BE32-E72D297353CC}">
              <c16:uniqueId val="{00000000-121E-4A59-AD74-88588DE9F9D0}"/>
            </c:ext>
          </c:extLst>
        </c:ser>
        <c:ser>
          <c:idx val="1"/>
          <c:order val="1"/>
          <c:tx>
            <c:strRef>
              <c:f>'Revenue Overview'!$H$7</c:f>
              <c:strCache>
                <c:ptCount val="1"/>
                <c:pt idx="0">
                  <c:v>Expenses</c:v>
                </c:pt>
              </c:strCache>
            </c:strRef>
          </c:tx>
          <c:spPr>
            <a:ln w="28575" cap="rnd">
              <a:solidFill>
                <a:schemeClr val="accent2"/>
              </a:solidFill>
              <a:round/>
            </a:ln>
            <a:effectLst/>
          </c:spPr>
          <c:marker>
            <c:symbol val="none"/>
          </c:marker>
          <c:val>
            <c:numRef>
              <c:f>'Revenue Overview'!$H$8:$H$19</c:f>
              <c:numCache>
                <c:formatCode>General</c:formatCode>
                <c:ptCount val="12"/>
                <c:pt idx="0">
                  <c:v>6000</c:v>
                </c:pt>
                <c:pt idx="1">
                  <c:v>7500</c:v>
                </c:pt>
                <c:pt idx="2">
                  <c:v>10000</c:v>
                </c:pt>
                <c:pt idx="3">
                  <c:v>10000</c:v>
                </c:pt>
                <c:pt idx="4">
                  <c:v>12000</c:v>
                </c:pt>
                <c:pt idx="5">
                  <c:v>11000</c:v>
                </c:pt>
                <c:pt idx="6">
                  <c:v>9000</c:v>
                </c:pt>
                <c:pt idx="7">
                  <c:v>10500</c:v>
                </c:pt>
                <c:pt idx="8">
                  <c:v>11000</c:v>
                </c:pt>
                <c:pt idx="9">
                  <c:v>12000</c:v>
                </c:pt>
                <c:pt idx="10">
                  <c:v>15000</c:v>
                </c:pt>
                <c:pt idx="11">
                  <c:v>12500</c:v>
                </c:pt>
              </c:numCache>
            </c:numRef>
          </c:val>
          <c:smooth val="0"/>
          <c:extLst>
            <c:ext xmlns:c16="http://schemas.microsoft.com/office/drawing/2014/chart" uri="{C3380CC4-5D6E-409C-BE32-E72D297353CC}">
              <c16:uniqueId val="{00000001-121E-4A59-AD74-88588DE9F9D0}"/>
            </c:ext>
          </c:extLst>
        </c:ser>
        <c:dLbls>
          <c:showLegendKey val="0"/>
          <c:showVal val="0"/>
          <c:showCatName val="0"/>
          <c:showSerName val="0"/>
          <c:showPercent val="0"/>
          <c:showBubbleSize val="0"/>
        </c:dLbls>
        <c:smooth val="0"/>
        <c:axId val="1832322088"/>
        <c:axId val="1832317768"/>
      </c:lineChart>
      <c:catAx>
        <c:axId val="18323220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2317768"/>
        <c:crosses val="autoZero"/>
        <c:auto val="1"/>
        <c:lblAlgn val="ctr"/>
        <c:lblOffset val="100"/>
        <c:noMultiLvlLbl val="0"/>
      </c:catAx>
      <c:valAx>
        <c:axId val="1832317768"/>
        <c:scaling>
          <c:orientation val="minMax"/>
          <c:min val="5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2322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Accounts</a:t>
            </a:r>
            <a:r>
              <a:rPr lang="en-US" b="1" baseline="0"/>
              <a:t> Receivable</a:t>
            </a:r>
            <a:r>
              <a:rPr lang="en-US" b="1"/>
              <a:t> Aging</a:t>
            </a:r>
          </a:p>
        </c:rich>
      </c:tx>
      <c:layout>
        <c:manualLayout>
          <c:xMode val="edge"/>
          <c:yMode val="edge"/>
          <c:x val="0.2760693350831146"/>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'Revenue Overview'!$I$7</c:f>
              <c:strCache>
                <c:ptCount val="1"/>
                <c:pt idx="0">
                  <c:v>Days A/R &lt; 30</c:v>
                </c:pt>
              </c:strCache>
            </c:strRef>
          </c:tx>
          <c:spPr>
            <a:ln w="28575" cap="rnd">
              <a:solidFill>
                <a:schemeClr val="accent1"/>
              </a:solidFill>
              <a:round/>
            </a:ln>
            <a:effectLst/>
          </c:spPr>
          <c:marker>
            <c:symbol val="none"/>
          </c:marker>
          <c:val>
            <c:numRef>
              <c:f>'Revenue Overview'!$I$8:$I$19</c:f>
              <c:numCache>
                <c:formatCode>General</c:formatCode>
                <c:ptCount val="12"/>
                <c:pt idx="0">
                  <c:v>21000</c:v>
                </c:pt>
                <c:pt idx="1">
                  <c:v>19000</c:v>
                </c:pt>
                <c:pt idx="2">
                  <c:v>28000</c:v>
                </c:pt>
                <c:pt idx="3">
                  <c:v>40000</c:v>
                </c:pt>
                <c:pt idx="4">
                  <c:v>42000</c:v>
                </c:pt>
                <c:pt idx="5">
                  <c:v>61000</c:v>
                </c:pt>
                <c:pt idx="6">
                  <c:v>69000</c:v>
                </c:pt>
                <c:pt idx="7">
                  <c:v>84000</c:v>
                </c:pt>
                <c:pt idx="8">
                  <c:v>71000</c:v>
                </c:pt>
                <c:pt idx="9">
                  <c:v>76000</c:v>
                </c:pt>
                <c:pt idx="10">
                  <c:v>84000</c:v>
                </c:pt>
                <c:pt idx="11">
                  <c:v>90000</c:v>
                </c:pt>
              </c:numCache>
            </c:numRef>
          </c:val>
          <c:smooth val="0"/>
          <c:extLst>
            <c:ext xmlns:c16="http://schemas.microsoft.com/office/drawing/2014/chart" uri="{C3380CC4-5D6E-409C-BE32-E72D297353CC}">
              <c16:uniqueId val="{00000000-423B-446D-BA68-89E0EF42FFAC}"/>
            </c:ext>
          </c:extLst>
        </c:ser>
        <c:ser>
          <c:idx val="1"/>
          <c:order val="1"/>
          <c:tx>
            <c:strRef>
              <c:f>'Revenue Overview'!$J$7</c:f>
              <c:strCache>
                <c:ptCount val="1"/>
                <c:pt idx="0">
                  <c:v>Days A/R 31-60</c:v>
                </c:pt>
              </c:strCache>
            </c:strRef>
          </c:tx>
          <c:spPr>
            <a:ln w="28575" cap="rnd">
              <a:solidFill>
                <a:schemeClr val="accent2"/>
              </a:solidFill>
              <a:round/>
            </a:ln>
            <a:effectLst/>
          </c:spPr>
          <c:marker>
            <c:symbol val="none"/>
          </c:marker>
          <c:val>
            <c:numRef>
              <c:f>'Revenue Overview'!$J$8:$J$19</c:f>
              <c:numCache>
                <c:formatCode>General</c:formatCode>
                <c:ptCount val="12"/>
                <c:pt idx="0">
                  <c:v>9000</c:v>
                </c:pt>
                <c:pt idx="1">
                  <c:v>11000</c:v>
                </c:pt>
                <c:pt idx="2">
                  <c:v>10000</c:v>
                </c:pt>
                <c:pt idx="3">
                  <c:v>20000</c:v>
                </c:pt>
                <c:pt idx="4">
                  <c:v>18000</c:v>
                </c:pt>
                <c:pt idx="5">
                  <c:v>22000</c:v>
                </c:pt>
                <c:pt idx="6">
                  <c:v>21000</c:v>
                </c:pt>
                <c:pt idx="7">
                  <c:v>26000</c:v>
                </c:pt>
                <c:pt idx="8">
                  <c:v>22000</c:v>
                </c:pt>
                <c:pt idx="9">
                  <c:v>17000</c:v>
                </c:pt>
                <c:pt idx="10">
                  <c:v>19000</c:v>
                </c:pt>
                <c:pt idx="11">
                  <c:v>24000</c:v>
                </c:pt>
              </c:numCache>
            </c:numRef>
          </c:val>
          <c:smooth val="0"/>
          <c:extLst>
            <c:ext xmlns:c16="http://schemas.microsoft.com/office/drawing/2014/chart" uri="{C3380CC4-5D6E-409C-BE32-E72D297353CC}">
              <c16:uniqueId val="{00000001-423B-446D-BA68-89E0EF42FFAC}"/>
            </c:ext>
          </c:extLst>
        </c:ser>
        <c:ser>
          <c:idx val="2"/>
          <c:order val="2"/>
          <c:tx>
            <c:strRef>
              <c:f>'Revenue Overview'!$K$7</c:f>
              <c:strCache>
                <c:ptCount val="1"/>
                <c:pt idx="0">
                  <c:v>Days A/R 61-90</c:v>
                </c:pt>
              </c:strCache>
            </c:strRef>
          </c:tx>
          <c:spPr>
            <a:ln w="28575" cap="rnd">
              <a:solidFill>
                <a:schemeClr val="accent3"/>
              </a:solidFill>
              <a:round/>
            </a:ln>
            <a:effectLst/>
          </c:spPr>
          <c:marker>
            <c:symbol val="none"/>
          </c:marker>
          <c:val>
            <c:numRef>
              <c:f>'Revenue Overview'!$K$8:$K$19</c:f>
              <c:numCache>
                <c:formatCode>General</c:formatCode>
                <c:ptCount val="12"/>
                <c:pt idx="0">
                  <c:v>7000</c:v>
                </c:pt>
                <c:pt idx="1">
                  <c:v>4000</c:v>
                </c:pt>
                <c:pt idx="2">
                  <c:v>6000</c:v>
                </c:pt>
                <c:pt idx="3">
                  <c:v>5000</c:v>
                </c:pt>
                <c:pt idx="4">
                  <c:v>6000</c:v>
                </c:pt>
                <c:pt idx="5">
                  <c:v>11000</c:v>
                </c:pt>
                <c:pt idx="6">
                  <c:v>10000</c:v>
                </c:pt>
                <c:pt idx="7">
                  <c:v>14000</c:v>
                </c:pt>
                <c:pt idx="8">
                  <c:v>12000</c:v>
                </c:pt>
                <c:pt idx="9">
                  <c:v>21000</c:v>
                </c:pt>
                <c:pt idx="10">
                  <c:v>23000</c:v>
                </c:pt>
                <c:pt idx="11">
                  <c:v>16000</c:v>
                </c:pt>
              </c:numCache>
            </c:numRef>
          </c:val>
          <c:smooth val="0"/>
          <c:extLst>
            <c:ext xmlns:c16="http://schemas.microsoft.com/office/drawing/2014/chart" uri="{C3380CC4-5D6E-409C-BE32-E72D297353CC}">
              <c16:uniqueId val="{00000002-423B-446D-BA68-89E0EF42FFAC}"/>
            </c:ext>
          </c:extLst>
        </c:ser>
        <c:ser>
          <c:idx val="3"/>
          <c:order val="3"/>
          <c:tx>
            <c:strRef>
              <c:f>'Revenue Overview'!$L$7</c:f>
              <c:strCache>
                <c:ptCount val="1"/>
                <c:pt idx="0">
                  <c:v>Days A/R &gt;90</c:v>
                </c:pt>
              </c:strCache>
            </c:strRef>
          </c:tx>
          <c:spPr>
            <a:ln w="28575" cap="rnd">
              <a:solidFill>
                <a:schemeClr val="accent4"/>
              </a:solidFill>
              <a:round/>
            </a:ln>
            <a:effectLst/>
          </c:spPr>
          <c:marker>
            <c:symbol val="none"/>
          </c:marker>
          <c:val>
            <c:numRef>
              <c:f>'Revenue Overview'!$L$8:$L$19</c:f>
              <c:numCache>
                <c:formatCode>General</c:formatCode>
                <c:ptCount val="12"/>
                <c:pt idx="0">
                  <c:v>5000</c:v>
                </c:pt>
                <c:pt idx="1">
                  <c:v>9000</c:v>
                </c:pt>
                <c:pt idx="2">
                  <c:v>11000</c:v>
                </c:pt>
                <c:pt idx="3">
                  <c:v>20000</c:v>
                </c:pt>
                <c:pt idx="4">
                  <c:v>10000</c:v>
                </c:pt>
                <c:pt idx="5">
                  <c:v>11000</c:v>
                </c:pt>
                <c:pt idx="6">
                  <c:v>15000</c:v>
                </c:pt>
                <c:pt idx="7">
                  <c:v>18000</c:v>
                </c:pt>
                <c:pt idx="8">
                  <c:v>14000</c:v>
                </c:pt>
                <c:pt idx="9">
                  <c:v>25000</c:v>
                </c:pt>
                <c:pt idx="10">
                  <c:v>21000</c:v>
                </c:pt>
                <c:pt idx="11">
                  <c:v>30000</c:v>
                </c:pt>
              </c:numCache>
            </c:numRef>
          </c:val>
          <c:smooth val="0"/>
          <c:extLst>
            <c:ext xmlns:c16="http://schemas.microsoft.com/office/drawing/2014/chart" uri="{C3380CC4-5D6E-409C-BE32-E72D297353CC}">
              <c16:uniqueId val="{00000003-423B-446D-BA68-89E0EF42FFAC}"/>
            </c:ext>
          </c:extLst>
        </c:ser>
        <c:dLbls>
          <c:showLegendKey val="0"/>
          <c:showVal val="0"/>
          <c:showCatName val="0"/>
          <c:showSerName val="0"/>
          <c:showPercent val="0"/>
          <c:showBubbleSize val="0"/>
        </c:dLbls>
        <c:smooth val="0"/>
        <c:axId val="1938195352"/>
        <c:axId val="1938190672"/>
      </c:lineChart>
      <c:catAx>
        <c:axId val="19381953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190672"/>
        <c:crosses val="autoZero"/>
        <c:auto val="1"/>
        <c:lblAlgn val="ctr"/>
        <c:lblOffset val="100"/>
        <c:noMultiLvlLbl val="0"/>
      </c:catAx>
      <c:valAx>
        <c:axId val="1938190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8195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Practice Overview</a:t>
            </a:r>
          </a:p>
        </c:rich>
      </c:tx>
      <c:layout>
        <c:manualLayout>
          <c:xMode val="edge"/>
          <c:yMode val="edge"/>
          <c:x val="0.1444768265820939"/>
          <c:y val="2.429724995121694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 Charting Duplicates '!$B$67</c:f>
              <c:strCache>
                <c:ptCount val="1"/>
                <c:pt idx="0">
                  <c:v>Revenue</c:v>
                </c:pt>
              </c:strCache>
            </c:strRef>
          </c:tx>
          <c:spPr>
            <a:solidFill>
              <a:schemeClr val="accent1"/>
            </a:solidFill>
            <a:ln>
              <a:noFill/>
            </a:ln>
            <a:effectLst/>
          </c:spPr>
          <c:invertIfNegative val="0"/>
          <c:cat>
            <c:strLit>
              <c:ptCount val="12"/>
              <c:pt idx="0">
                <c:v>Jan</c:v>
              </c:pt>
              <c:pt idx="1">
                <c:v>Feb</c:v>
              </c:pt>
              <c:pt idx="2">
                <c:v>Mar</c:v>
              </c:pt>
              <c:pt idx="3">
                <c:v>Apr</c:v>
              </c:pt>
              <c:pt idx="4">
                <c:v>May</c:v>
              </c:pt>
              <c:pt idx="5">
                <c:v>Jun</c:v>
              </c:pt>
              <c:pt idx="6">
                <c:v>July</c:v>
              </c:pt>
              <c:pt idx="7">
                <c:v>Aug</c:v>
              </c:pt>
              <c:pt idx="8">
                <c:v>Sept</c:v>
              </c:pt>
              <c:pt idx="9">
                <c:v>Oct</c:v>
              </c:pt>
              <c:pt idx="10">
                <c:v>Nov</c:v>
              </c:pt>
              <c:pt idx="11">
                <c:v>Dec</c:v>
              </c:pt>
            </c:strLit>
          </c:cat>
          <c:val>
            <c:numRef>
              <c:f>'Data Charting Duplicates '!$B$68:$B$79</c:f>
              <c:numCache>
                <c:formatCode>General</c:formatCode>
                <c:ptCount val="12"/>
                <c:pt idx="0">
                  <c:v>25000</c:v>
                </c:pt>
                <c:pt idx="1">
                  <c:v>21350</c:v>
                </c:pt>
                <c:pt idx="2">
                  <c:v>32000</c:v>
                </c:pt>
                <c:pt idx="3">
                  <c:v>50000</c:v>
                </c:pt>
                <c:pt idx="4">
                  <c:v>60000</c:v>
                </c:pt>
                <c:pt idx="5">
                  <c:v>75000</c:v>
                </c:pt>
                <c:pt idx="6">
                  <c:v>78000</c:v>
                </c:pt>
                <c:pt idx="7">
                  <c:v>92000</c:v>
                </c:pt>
                <c:pt idx="8">
                  <c:v>84000</c:v>
                </c:pt>
                <c:pt idx="9">
                  <c:v>98000</c:v>
                </c:pt>
                <c:pt idx="10">
                  <c:v>100000</c:v>
                </c:pt>
                <c:pt idx="11">
                  <c:v>105000</c:v>
                </c:pt>
              </c:numCache>
            </c:numRef>
          </c:val>
          <c:extLst>
            <c:ext xmlns:c16="http://schemas.microsoft.com/office/drawing/2014/chart" uri="{C3380CC4-5D6E-409C-BE32-E72D297353CC}">
              <c16:uniqueId val="{00000000-19E4-4FFB-AB64-929259ACCF85}"/>
            </c:ext>
          </c:extLst>
        </c:ser>
        <c:ser>
          <c:idx val="1"/>
          <c:order val="1"/>
          <c:tx>
            <c:strRef>
              <c:f>'Data Charting Duplicates '!$C$67</c:f>
              <c:strCache>
                <c:ptCount val="1"/>
                <c:pt idx="0">
                  <c:v>Expenses</c:v>
                </c:pt>
              </c:strCache>
            </c:strRef>
          </c:tx>
          <c:spPr>
            <a:solidFill>
              <a:schemeClr val="accent2"/>
            </a:solidFill>
            <a:ln>
              <a:noFill/>
            </a:ln>
            <a:effectLst/>
          </c:spPr>
          <c:invertIfNegative val="0"/>
          <c:cat>
            <c:strLit>
              <c:ptCount val="12"/>
              <c:pt idx="0">
                <c:v>Jan</c:v>
              </c:pt>
              <c:pt idx="1">
                <c:v>Feb</c:v>
              </c:pt>
              <c:pt idx="2">
                <c:v>Mar</c:v>
              </c:pt>
              <c:pt idx="3">
                <c:v>Apr</c:v>
              </c:pt>
              <c:pt idx="4">
                <c:v>May</c:v>
              </c:pt>
              <c:pt idx="5">
                <c:v>Jun</c:v>
              </c:pt>
              <c:pt idx="6">
                <c:v>July</c:v>
              </c:pt>
              <c:pt idx="7">
                <c:v>Aug</c:v>
              </c:pt>
              <c:pt idx="8">
                <c:v>Sept</c:v>
              </c:pt>
              <c:pt idx="9">
                <c:v>Oct</c:v>
              </c:pt>
              <c:pt idx="10">
                <c:v>Nov</c:v>
              </c:pt>
              <c:pt idx="11">
                <c:v>Dec</c:v>
              </c:pt>
            </c:strLit>
          </c:cat>
          <c:val>
            <c:numRef>
              <c:f>'Data Charting Duplicates '!$C$68:$C$79</c:f>
              <c:numCache>
                <c:formatCode>General</c:formatCode>
                <c:ptCount val="12"/>
                <c:pt idx="0">
                  <c:v>6000</c:v>
                </c:pt>
                <c:pt idx="1">
                  <c:v>7500</c:v>
                </c:pt>
                <c:pt idx="2">
                  <c:v>10000</c:v>
                </c:pt>
                <c:pt idx="3">
                  <c:v>10000</c:v>
                </c:pt>
                <c:pt idx="4">
                  <c:v>12000</c:v>
                </c:pt>
                <c:pt idx="5">
                  <c:v>11000</c:v>
                </c:pt>
                <c:pt idx="6">
                  <c:v>9000</c:v>
                </c:pt>
                <c:pt idx="7">
                  <c:v>10500</c:v>
                </c:pt>
                <c:pt idx="8">
                  <c:v>11000</c:v>
                </c:pt>
                <c:pt idx="9">
                  <c:v>12000</c:v>
                </c:pt>
                <c:pt idx="10">
                  <c:v>15000</c:v>
                </c:pt>
                <c:pt idx="11">
                  <c:v>12500</c:v>
                </c:pt>
              </c:numCache>
            </c:numRef>
          </c:val>
          <c:extLst>
            <c:ext xmlns:c16="http://schemas.microsoft.com/office/drawing/2014/chart" uri="{C3380CC4-5D6E-409C-BE32-E72D297353CC}">
              <c16:uniqueId val="{00000001-19E4-4FFB-AB64-929259ACCF85}"/>
            </c:ext>
          </c:extLst>
        </c:ser>
        <c:ser>
          <c:idx val="3"/>
          <c:order val="3"/>
          <c:tx>
            <c:strRef>
              <c:f>'Data Charting Duplicates '!$G$67</c:f>
              <c:strCache>
                <c:ptCount val="1"/>
                <c:pt idx="0">
                  <c:v>Days A/R &gt;90</c:v>
                </c:pt>
              </c:strCache>
            </c:strRef>
          </c:tx>
          <c:spPr>
            <a:solidFill>
              <a:schemeClr val="accent4"/>
            </a:solidFill>
            <a:ln>
              <a:noFill/>
            </a:ln>
            <a:effectLst/>
          </c:spPr>
          <c:invertIfNegative val="0"/>
          <c:cat>
            <c:strLit>
              <c:ptCount val="12"/>
              <c:pt idx="0">
                <c:v>Jan</c:v>
              </c:pt>
              <c:pt idx="1">
                <c:v>Feb</c:v>
              </c:pt>
              <c:pt idx="2">
                <c:v>Mar</c:v>
              </c:pt>
              <c:pt idx="3">
                <c:v>Apr</c:v>
              </c:pt>
              <c:pt idx="4">
                <c:v>May</c:v>
              </c:pt>
              <c:pt idx="5">
                <c:v>Jun</c:v>
              </c:pt>
              <c:pt idx="6">
                <c:v>July</c:v>
              </c:pt>
              <c:pt idx="7">
                <c:v>Aug</c:v>
              </c:pt>
              <c:pt idx="8">
                <c:v>Sept</c:v>
              </c:pt>
              <c:pt idx="9">
                <c:v>Oct</c:v>
              </c:pt>
              <c:pt idx="10">
                <c:v>Nov</c:v>
              </c:pt>
              <c:pt idx="11">
                <c:v>Dec</c:v>
              </c:pt>
            </c:strLit>
          </c:cat>
          <c:val>
            <c:numRef>
              <c:f>'Data Charting Duplicates '!$G$68:$G$79</c:f>
              <c:numCache>
                <c:formatCode>General</c:formatCode>
                <c:ptCount val="12"/>
                <c:pt idx="0">
                  <c:v>5000</c:v>
                </c:pt>
                <c:pt idx="1">
                  <c:v>9000</c:v>
                </c:pt>
                <c:pt idx="2">
                  <c:v>11000</c:v>
                </c:pt>
                <c:pt idx="3">
                  <c:v>20000</c:v>
                </c:pt>
                <c:pt idx="4">
                  <c:v>10000</c:v>
                </c:pt>
                <c:pt idx="5">
                  <c:v>11000</c:v>
                </c:pt>
                <c:pt idx="6">
                  <c:v>15000</c:v>
                </c:pt>
                <c:pt idx="7">
                  <c:v>18000</c:v>
                </c:pt>
                <c:pt idx="8">
                  <c:v>14000</c:v>
                </c:pt>
                <c:pt idx="9">
                  <c:v>25000</c:v>
                </c:pt>
                <c:pt idx="10">
                  <c:v>21000</c:v>
                </c:pt>
                <c:pt idx="11">
                  <c:v>30000</c:v>
                </c:pt>
              </c:numCache>
            </c:numRef>
          </c:val>
          <c:extLst>
            <c:ext xmlns:c16="http://schemas.microsoft.com/office/drawing/2014/chart" uri="{C3380CC4-5D6E-409C-BE32-E72D297353CC}">
              <c16:uniqueId val="{00000002-19E4-4FFB-AB64-929259ACCF85}"/>
            </c:ext>
          </c:extLst>
        </c:ser>
        <c:dLbls>
          <c:showLegendKey val="0"/>
          <c:showVal val="0"/>
          <c:showCatName val="0"/>
          <c:showSerName val="0"/>
          <c:showPercent val="0"/>
          <c:showBubbleSize val="0"/>
        </c:dLbls>
        <c:gapWidth val="219"/>
        <c:overlap val="-27"/>
        <c:axId val="815070175"/>
        <c:axId val="815078079"/>
      </c:barChart>
      <c:lineChart>
        <c:grouping val="standard"/>
        <c:varyColors val="0"/>
        <c:ser>
          <c:idx val="2"/>
          <c:order val="2"/>
          <c:tx>
            <c:strRef>
              <c:f>'Revenue Overview'!$N$7</c:f>
              <c:strCache>
                <c:ptCount val="1"/>
                <c:pt idx="0">
                  <c:v>Claims Denials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Lit>
              <c:ptCount val="12"/>
              <c:pt idx="0">
                <c:v>Jan</c:v>
              </c:pt>
              <c:pt idx="1">
                <c:v>Feb</c:v>
              </c:pt>
              <c:pt idx="2">
                <c:v>Mar</c:v>
              </c:pt>
              <c:pt idx="3">
                <c:v>Apr</c:v>
              </c:pt>
              <c:pt idx="4">
                <c:v>May</c:v>
              </c:pt>
              <c:pt idx="5">
                <c:v>Jun</c:v>
              </c:pt>
              <c:pt idx="6">
                <c:v>July</c:v>
              </c:pt>
              <c:pt idx="7">
                <c:v>Aug</c:v>
              </c:pt>
              <c:pt idx="8">
                <c:v>Sept</c:v>
              </c:pt>
              <c:pt idx="9">
                <c:v>Oct</c:v>
              </c:pt>
              <c:pt idx="10">
                <c:v>Nov</c:v>
              </c:pt>
              <c:pt idx="11">
                <c:v>Dec</c:v>
              </c:pt>
            </c:strLit>
          </c:cat>
          <c:val>
            <c:numRef>
              <c:f>'Data Charting Duplicates '!$I$68:$I$79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19E4-4FFB-AB64-929259ACCF85}"/>
            </c:ext>
          </c:extLst>
        </c:ser>
        <c:dLbls>
          <c:showLegendKey val="0"/>
          <c:showVal val="0"/>
          <c:showCatName val="0"/>
          <c:showSerName val="0"/>
          <c:showPercent val="0"/>
          <c:showBubbleSize val="0"/>
        </c:dLbls>
        <c:marker val="1"/>
        <c:smooth val="0"/>
        <c:axId val="1899999567"/>
        <c:axId val="1900006639"/>
      </c:lineChart>
      <c:catAx>
        <c:axId val="81507017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078079"/>
        <c:crosses val="autoZero"/>
        <c:auto val="1"/>
        <c:lblAlgn val="ctr"/>
        <c:lblOffset val="100"/>
        <c:noMultiLvlLbl val="0"/>
      </c:catAx>
      <c:valAx>
        <c:axId val="815078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Dollars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070175"/>
        <c:crosses val="autoZero"/>
        <c:crossBetween val="between"/>
      </c:valAx>
      <c:valAx>
        <c:axId val="190000663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Claims Denials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9999567"/>
        <c:crosses val="max"/>
        <c:crossBetween val="between"/>
      </c:valAx>
      <c:catAx>
        <c:axId val="1899999567"/>
        <c:scaling>
          <c:orientation val="minMax"/>
        </c:scaling>
        <c:delete val="1"/>
        <c:axPos val="b"/>
        <c:numFmt formatCode="General" sourceLinked="1"/>
        <c:majorTickMark val="out"/>
        <c:minorTickMark val="none"/>
        <c:tickLblPos val="nextTo"/>
        <c:crossAx val="1900006639"/>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Claims Analysis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6283002849394834E-2"/>
          <c:y val="0.15674587988970889"/>
          <c:w val="0.91237469692513684"/>
          <c:h val="0.62499787241224014"/>
        </c:manualLayout>
      </c:layout>
      <c:barChart>
        <c:barDir val="col"/>
        <c:grouping val="clustered"/>
        <c:varyColors val="0"/>
        <c:ser>
          <c:idx val="0"/>
          <c:order val="0"/>
          <c:tx>
            <c:strRef>
              <c:f>'Data Charting Duplicates '!$O$68</c:f>
              <c:strCache>
                <c:ptCount val="1"/>
                <c:pt idx="0">
                  <c:v>Submitted</c:v>
                </c:pt>
              </c:strCache>
            </c:strRef>
          </c:tx>
          <c:spPr>
            <a:solidFill>
              <a:schemeClr val="accent1"/>
            </a:solidFill>
            <a:ln>
              <a:noFill/>
            </a:ln>
            <a:effectLst/>
          </c:spPr>
          <c:invertIfNegative val="0"/>
          <c:cat>
            <c:strRef>
              <c:f>'Claims Data'!$F$14:$F$25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 Charting Duplicates '!$O$69:$O$80</c:f>
              <c:numCache>
                <c:formatCode>General</c:formatCode>
                <c:ptCount val="12"/>
                <c:pt idx="0">
                  <c:v>396</c:v>
                </c:pt>
                <c:pt idx="1">
                  <c:v>341</c:v>
                </c:pt>
                <c:pt idx="2">
                  <c:v>408</c:v>
                </c:pt>
                <c:pt idx="3">
                  <c:v>422</c:v>
                </c:pt>
                <c:pt idx="4">
                  <c:v>486</c:v>
                </c:pt>
                <c:pt idx="5">
                  <c:v>477</c:v>
                </c:pt>
                <c:pt idx="6">
                  <c:v>402</c:v>
                </c:pt>
                <c:pt idx="7">
                  <c:v>444</c:v>
                </c:pt>
                <c:pt idx="8">
                  <c:v>513</c:v>
                </c:pt>
                <c:pt idx="9">
                  <c:v>546</c:v>
                </c:pt>
                <c:pt idx="10">
                  <c:v>494</c:v>
                </c:pt>
                <c:pt idx="11">
                  <c:v>411</c:v>
                </c:pt>
              </c:numCache>
            </c:numRef>
          </c:val>
          <c:extLst>
            <c:ext xmlns:c16="http://schemas.microsoft.com/office/drawing/2014/chart" uri="{C3380CC4-5D6E-409C-BE32-E72D297353CC}">
              <c16:uniqueId val="{00000000-D55E-4165-BDF6-455807BD5EFD}"/>
            </c:ext>
          </c:extLst>
        </c:ser>
        <c:ser>
          <c:idx val="1"/>
          <c:order val="1"/>
          <c:tx>
            <c:strRef>
              <c:f>'Data Charting Duplicates '!$P$68</c:f>
              <c:strCache>
                <c:ptCount val="1"/>
                <c:pt idx="0">
                  <c:v>Rejected</c:v>
                </c:pt>
              </c:strCache>
            </c:strRef>
          </c:tx>
          <c:spPr>
            <a:solidFill>
              <a:schemeClr val="accent2"/>
            </a:solidFill>
            <a:ln>
              <a:noFill/>
            </a:ln>
            <a:effectLst/>
          </c:spPr>
          <c:invertIfNegative val="0"/>
          <c:cat>
            <c:strRef>
              <c:f>'Claims Data'!$F$14:$F$25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 Charting Duplicates '!$P$69:$P$80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55E-4165-BDF6-455807BD5EFD}"/>
            </c:ext>
          </c:extLst>
        </c:ser>
        <c:ser>
          <c:idx val="3"/>
          <c:order val="3"/>
          <c:tx>
            <c:strRef>
              <c:f>'Claims Data'!$J$12:$J$13</c:f>
              <c:strCache>
                <c:ptCount val="2"/>
                <c:pt idx="0">
                  <c:v>Payor</c:v>
                </c:pt>
                <c:pt idx="1">
                  <c:v>Accepted</c:v>
                </c:pt>
              </c:strCache>
            </c:strRef>
          </c:tx>
          <c:spPr>
            <a:solidFill>
              <a:schemeClr val="accent4"/>
            </a:solidFill>
            <a:ln>
              <a:noFill/>
            </a:ln>
            <a:effectLst/>
          </c:spPr>
          <c:invertIfNegative val="0"/>
          <c:cat>
            <c:strRef>
              <c:f>'Claims Data'!$F$14:$F$25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 Charting Duplicates '!$R$69:$R$80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55E-4165-BDF6-455807BD5EFD}"/>
            </c:ext>
          </c:extLst>
        </c:ser>
        <c:ser>
          <c:idx val="4"/>
          <c:order val="4"/>
          <c:tx>
            <c:strRef>
              <c:f>'Claims Data'!$K$12:$K$13</c:f>
              <c:strCache>
                <c:ptCount val="2"/>
                <c:pt idx="0">
                  <c:v>Payor</c:v>
                </c:pt>
                <c:pt idx="1">
                  <c:v>Denied</c:v>
                </c:pt>
              </c:strCache>
            </c:strRef>
          </c:tx>
          <c:spPr>
            <a:solidFill>
              <a:schemeClr val="accent5"/>
            </a:solidFill>
            <a:ln>
              <a:noFill/>
            </a:ln>
            <a:effectLst/>
          </c:spPr>
          <c:invertIfNegative val="0"/>
          <c:cat>
            <c:strRef>
              <c:f>'Claims Data'!$F$14:$F$25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 Charting Duplicates '!$S$69:$S$80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55E-4165-BDF6-455807BD5EFD}"/>
            </c:ext>
          </c:extLst>
        </c:ser>
        <c:ser>
          <c:idx val="5"/>
          <c:order val="5"/>
          <c:tx>
            <c:strRef>
              <c:f>'Claims Data'!$L$12:$L$13</c:f>
              <c:strCache>
                <c:ptCount val="2"/>
                <c:pt idx="0">
                  <c:v>Payor</c:v>
                </c:pt>
                <c:pt idx="1">
                  <c:v>Corrected/Resubmitted</c:v>
                </c:pt>
              </c:strCache>
            </c:strRef>
          </c:tx>
          <c:spPr>
            <a:solidFill>
              <a:schemeClr val="accent6"/>
            </a:solidFill>
            <a:ln>
              <a:noFill/>
            </a:ln>
            <a:effectLst/>
          </c:spPr>
          <c:invertIfNegative val="0"/>
          <c:cat>
            <c:strRef>
              <c:f>'Claims Data'!$F$14:$F$25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 Charting Duplicates '!$T$69:$T$80</c:f>
              <c:numCache>
                <c:formatCode>General</c:formatCode>
                <c:ptCount val="12"/>
              </c:numCache>
            </c:numRef>
          </c:val>
          <c:extLst>
            <c:ext xmlns:c16="http://schemas.microsoft.com/office/drawing/2014/chart" uri="{C3380CC4-5D6E-409C-BE32-E72D297353CC}">
              <c16:uniqueId val="{00000005-D55E-4165-BDF6-455807BD5EFD}"/>
            </c:ext>
          </c:extLst>
        </c:ser>
        <c:dLbls>
          <c:showLegendKey val="0"/>
          <c:showVal val="0"/>
          <c:showCatName val="0"/>
          <c:showSerName val="0"/>
          <c:showPercent val="0"/>
          <c:showBubbleSize val="0"/>
        </c:dLbls>
        <c:gapWidth val="150"/>
        <c:axId val="488784360"/>
        <c:axId val="488786880"/>
        <c:extLst>
          <c:ext xmlns:c15="http://schemas.microsoft.com/office/drawing/2012/chart" uri="{02D57815-91ED-43cb-92C2-25804820EDAC}">
            <c15:filteredBarSeries>
              <c15:ser>
                <c:idx val="2"/>
                <c:order val="2"/>
                <c:tx>
                  <c:strRef>
                    <c:extLst>
                      <c:ext uri="{02D57815-91ED-43cb-92C2-25804820EDAC}">
                        <c15:formulaRef>
                          <c15:sqref>'Data Charting Duplicates '!$Q$68</c15:sqref>
                        </c15:formulaRef>
                      </c:ext>
                    </c:extLst>
                    <c:strCache>
                      <c:ptCount val="1"/>
                      <c:pt idx="0">
                        <c:v>Edited</c:v>
                      </c:pt>
                    </c:strCache>
                  </c:strRef>
                </c:tx>
                <c:spPr>
                  <a:solidFill>
                    <a:schemeClr val="accent3"/>
                  </a:solidFill>
                  <a:ln>
                    <a:noFill/>
                  </a:ln>
                  <a:effectLst/>
                </c:spPr>
                <c:invertIfNegative val="0"/>
                <c:cat>
                  <c:strRef>
                    <c:extLst>
                      <c:ext uri="{02D57815-91ED-43cb-92C2-25804820EDAC}">
                        <c15:formulaRef>
                          <c15:sqref>'Claims Data'!$F$14:$F$25</c15:sqref>
                        </c15:formulaRef>
                      </c:ext>
                    </c:extLst>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extLst>
                      <c:ext uri="{02D57815-91ED-43cb-92C2-25804820EDAC}">
                        <c15:formulaRef>
                          <c15:sqref>'Data Charting Duplicates '!$Q$69:$Q$80</c15:sqref>
                        </c15:formulaRef>
                      </c:ext>
                    </c:extLst>
                    <c:numCache>
                      <c:formatCode>General</c:formatCode>
                      <c:ptCount val="12"/>
                      <c:pt idx="0">
                        <c:v>13</c:v>
                      </c:pt>
                      <c:pt idx="1">
                        <c:v>11</c:v>
                      </c:pt>
                      <c:pt idx="2">
                        <c:v>9</c:v>
                      </c:pt>
                      <c:pt idx="3">
                        <c:v>11</c:v>
                      </c:pt>
                      <c:pt idx="4">
                        <c:v>3</c:v>
                      </c:pt>
                      <c:pt idx="5">
                        <c:v>6</c:v>
                      </c:pt>
                      <c:pt idx="6">
                        <c:v>8</c:v>
                      </c:pt>
                      <c:pt idx="7">
                        <c:v>7</c:v>
                      </c:pt>
                      <c:pt idx="8">
                        <c:v>21</c:v>
                      </c:pt>
                      <c:pt idx="9">
                        <c:v>14</c:v>
                      </c:pt>
                      <c:pt idx="10">
                        <c:v>5</c:v>
                      </c:pt>
                      <c:pt idx="11">
                        <c:v>5</c:v>
                      </c:pt>
                    </c:numCache>
                  </c:numRef>
                </c:val>
                <c:extLst>
                  <c:ext xmlns:c16="http://schemas.microsoft.com/office/drawing/2014/chart" uri="{C3380CC4-5D6E-409C-BE32-E72D297353CC}">
                    <c16:uniqueId val="{00000002-D55E-4165-BDF6-455807BD5EFD}"/>
                  </c:ext>
                </c:extLst>
              </c15:ser>
            </c15:filteredBarSeries>
          </c:ext>
        </c:extLst>
      </c:barChart>
      <c:lineChart>
        <c:grouping val="standard"/>
        <c:varyColors val="0"/>
        <c:ser>
          <c:idx val="6"/>
          <c:order val="6"/>
          <c:tx>
            <c:strRef>
              <c:f>'Claims Data'!$N$12:$N$13</c:f>
              <c:strCache>
                <c:ptCount val="2"/>
                <c:pt idx="0">
                  <c:v>Clean Claims</c:v>
                </c:pt>
                <c:pt idx="1">
                  <c:v>Initial Drop</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'Claims Data'!$F$14:$F$25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 Charting Duplicates '!$V$69:$V$80</c:f>
              <c:numCache>
                <c:formatCode>0%</c:formatCode>
                <c:ptCount val="12"/>
                <c:pt idx="0">
                  <c:v>0.89393939393939392</c:v>
                </c:pt>
                <c:pt idx="1">
                  <c:v>0.91202346041055715</c:v>
                </c:pt>
                <c:pt idx="2">
                  <c:v>0.95588235294117652</c:v>
                </c:pt>
                <c:pt idx="3">
                  <c:v>0.97393364928909953</c:v>
                </c:pt>
                <c:pt idx="4">
                  <c:v>0.96296296296296291</c:v>
                </c:pt>
                <c:pt idx="5">
                  <c:v>0.97064989517819711</c:v>
                </c:pt>
                <c:pt idx="6">
                  <c:v>0.94527363184079605</c:v>
                </c:pt>
                <c:pt idx="7">
                  <c:v>0.97297297297297303</c:v>
                </c:pt>
                <c:pt idx="8">
                  <c:v>0.92982456140350878</c:v>
                </c:pt>
                <c:pt idx="9">
                  <c:v>0.97435897435897434</c:v>
                </c:pt>
                <c:pt idx="10">
                  <c:v>0.98178137651821862</c:v>
                </c:pt>
                <c:pt idx="11">
                  <c:v>0.95863746958637475</c:v>
                </c:pt>
              </c:numCache>
            </c:numRef>
          </c:val>
          <c:smooth val="0"/>
          <c:extLst>
            <c:ext xmlns:c16="http://schemas.microsoft.com/office/drawing/2014/chart" uri="{C3380CC4-5D6E-409C-BE32-E72D297353CC}">
              <c16:uniqueId val="{00000006-D55E-4165-BDF6-455807BD5EFD}"/>
            </c:ext>
          </c:extLst>
        </c:ser>
        <c:ser>
          <c:idx val="7"/>
          <c:order val="7"/>
          <c:tx>
            <c:strRef>
              <c:f>'Claims Data'!$O$12:$O$13</c:f>
              <c:strCache>
                <c:ptCount val="2"/>
                <c:pt idx="0">
                  <c:v>Clean Claims</c:v>
                </c:pt>
                <c:pt idx="1">
                  <c:v>Edited</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'Claims Data'!$F$14:$F$25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'Data Charting Duplicates '!$W$69:$W$80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D55E-4165-BDF6-455807BD5EFD}"/>
            </c:ext>
          </c:extLst>
        </c:ser>
        <c:ser>
          <c:idx val="8"/>
          <c:order val="8"/>
          <c:tx>
            <c:strRef>
              <c:f>'Claims Data'!$M$13</c:f>
              <c:strCache>
                <c:ptCount val="1"/>
                <c:pt idx="0">
                  <c:v>Denial Rate</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'Data Charting Duplicates '!$U$69:$U$80</c:f>
              <c:numCache>
                <c:formatCode>0%</c:formatCode>
                <c:ptCount val="12"/>
                <c:pt idx="0">
                  <c:v>0.20435967302452315</c:v>
                </c:pt>
                <c:pt idx="1">
                  <c:v>0.15527950310559005</c:v>
                </c:pt>
                <c:pt idx="2">
                  <c:v>0.16290726817042606</c:v>
                </c:pt>
                <c:pt idx="3">
                  <c:v>0.16587677725118483</c:v>
                </c:pt>
                <c:pt idx="4">
                  <c:v>5.3078556263269641E-2</c:v>
                </c:pt>
                <c:pt idx="5">
                  <c:v>0.10660980810234541</c:v>
                </c:pt>
                <c:pt idx="6">
                  <c:v>0.15463917525773196</c:v>
                </c:pt>
                <c:pt idx="7">
                  <c:v>0.10250569476082004</c:v>
                </c:pt>
                <c:pt idx="8">
                  <c:v>8.0321285140562249E-2</c:v>
                </c:pt>
                <c:pt idx="9">
                  <c:v>9.1575091575091569E-2</c:v>
                </c:pt>
                <c:pt idx="10">
                  <c:v>0.10612244897959183</c:v>
                </c:pt>
                <c:pt idx="11">
                  <c:v>0.12030075187969924</c:v>
                </c:pt>
              </c:numCache>
            </c:numRef>
          </c:val>
          <c:smooth val="0"/>
          <c:extLst>
            <c:ext xmlns:c16="http://schemas.microsoft.com/office/drawing/2014/chart" uri="{C3380CC4-5D6E-409C-BE32-E72D297353CC}">
              <c16:uniqueId val="{00000008-D55E-4165-BDF6-455807BD5EFD}"/>
            </c:ext>
          </c:extLst>
        </c:ser>
        <c:dLbls>
          <c:showLegendKey val="0"/>
          <c:showVal val="0"/>
          <c:showCatName val="0"/>
          <c:showSerName val="0"/>
          <c:showPercent val="0"/>
          <c:showBubbleSize val="0"/>
        </c:dLbls>
        <c:marker val="1"/>
        <c:smooth val="0"/>
        <c:axId val="488791200"/>
        <c:axId val="488790480"/>
      </c:lineChart>
      <c:catAx>
        <c:axId val="48878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86880"/>
        <c:crosses val="autoZero"/>
        <c:auto val="1"/>
        <c:lblAlgn val="ctr"/>
        <c:lblOffset val="100"/>
        <c:noMultiLvlLbl val="0"/>
      </c:catAx>
      <c:valAx>
        <c:axId val="488786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84360"/>
        <c:crosses val="autoZero"/>
        <c:crossBetween val="between"/>
      </c:valAx>
      <c:valAx>
        <c:axId val="488790480"/>
        <c:scaling>
          <c:orientation val="minMax"/>
          <c:max val="1"/>
          <c:min val="0"/>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91200"/>
        <c:crosses val="max"/>
        <c:crossBetween val="between"/>
      </c:valAx>
      <c:catAx>
        <c:axId val="488791200"/>
        <c:scaling>
          <c:orientation val="minMax"/>
        </c:scaling>
        <c:delete val="1"/>
        <c:axPos val="b"/>
        <c:numFmt formatCode="General" sourceLinked="1"/>
        <c:majorTickMark val="none"/>
        <c:minorTickMark val="none"/>
        <c:tickLblPos val="nextTo"/>
        <c:crossAx val="48879048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[Practice Support Financial Health Scorecard(5).xlsx]Data Charting Duplicates !PivotTable1</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Revenue</a:t>
            </a:r>
            <a:r>
              <a:rPr lang="en-US" b="1" baseline="0"/>
              <a:t> based on Patient Visits</a:t>
            </a:r>
            <a:endParaRPr lang="en-US" b="1"/>
          </a:p>
        </c:rich>
      </c:tx>
      <c:layout>
        <c:manualLayout>
          <c:xMode val="edge"/>
          <c:yMode val="edge"/>
          <c:x val="0.19274441028030437"/>
          <c:y val="3.257821098975531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'Data Charting Duplicates '!$F$85</c:f>
              <c:strCache>
                <c:ptCount val="1"/>
                <c:pt idx="0">
                  <c:v>Sum of Revenue</c:v>
                </c:pt>
              </c:strCache>
            </c:strRef>
          </c:tx>
          <c:spPr>
            <a:solidFill>
              <a:schemeClr val="accent1"/>
            </a:solidFill>
            <a:ln>
              <a:noFill/>
            </a:ln>
            <a:effectLst/>
          </c:spPr>
          <c:invertIfNegative val="0"/>
          <c:cat>
            <c:strRef>
              <c:f>'Data Charting Duplicates '!$E$86:$E$98</c:f>
              <c:strCache>
                <c:ptCount val="12"/>
                <c:pt idx="0">
                  <c:v>January</c:v>
                </c:pt>
                <c:pt idx="1">
                  <c:v>February</c:v>
                </c:pt>
                <c:pt idx="2">
                  <c:v>March</c:v>
                </c:pt>
                <c:pt idx="3">
                  <c:v>April</c:v>
                </c:pt>
                <c:pt idx="4">
                  <c:v>May</c:v>
                </c:pt>
                <c:pt idx="5">
                  <c:v>June</c:v>
                </c:pt>
                <c:pt idx="6">
                  <c:v>July</c:v>
                </c:pt>
                <c:pt idx="7">
                  <c:v>August</c:v>
                </c:pt>
                <c:pt idx="8">
                  <c:v>Sept</c:v>
                </c:pt>
                <c:pt idx="9">
                  <c:v>Oct</c:v>
                </c:pt>
                <c:pt idx="10">
                  <c:v>Nov</c:v>
                </c:pt>
                <c:pt idx="11">
                  <c:v>Dec</c:v>
                </c:pt>
              </c:strCache>
            </c:strRef>
          </c:cat>
          <c:val>
            <c:numRef>
              <c:f>'Data Charting Duplicates '!$F$86:$F$98</c:f>
              <c:numCache>
                <c:formatCode>General</c:formatCode>
                <c:ptCount val="12"/>
                <c:pt idx="0">
                  <c:v>25000</c:v>
                </c:pt>
                <c:pt idx="1">
                  <c:v>21350</c:v>
                </c:pt>
                <c:pt idx="2">
                  <c:v>32000</c:v>
                </c:pt>
                <c:pt idx="3">
                  <c:v>50000</c:v>
                </c:pt>
                <c:pt idx="4">
                  <c:v>60000</c:v>
                </c:pt>
                <c:pt idx="5">
                  <c:v>75000</c:v>
                </c:pt>
                <c:pt idx="6">
                  <c:v>78000</c:v>
                </c:pt>
                <c:pt idx="7">
                  <c:v>92000</c:v>
                </c:pt>
                <c:pt idx="8">
                  <c:v>84000</c:v>
                </c:pt>
                <c:pt idx="9">
                  <c:v>98000</c:v>
                </c:pt>
                <c:pt idx="10">
                  <c:v>100000</c:v>
                </c:pt>
                <c:pt idx="11">
                  <c:v>105000</c:v>
                </c:pt>
              </c:numCache>
            </c:numRef>
          </c:val>
          <c:extLst>
            <c:ext xmlns:c16="http://schemas.microsoft.com/office/drawing/2014/chart" uri="{C3380CC4-5D6E-409C-BE32-E72D297353CC}">
              <c16:uniqueId val="{00000000-6471-4F75-8BC5-D065F8634F69}"/>
            </c:ext>
          </c:extLst>
        </c:ser>
        <c:dLbls>
          <c:showLegendKey val="0"/>
          <c:showVal val="0"/>
          <c:showCatName val="0"/>
          <c:showSerName val="0"/>
          <c:showPercent val="0"/>
          <c:showBubbleSize val="0"/>
        </c:dLbls>
        <c:gapWidth val="219"/>
        <c:overlap val="-27"/>
        <c:axId val="453928232"/>
        <c:axId val="453929312"/>
      </c:barChart>
      <c:lineChart>
        <c:grouping val="standard"/>
        <c:varyColors val="0"/>
        <c:ser>
          <c:idx val="1"/>
          <c:order val="1"/>
          <c:tx>
            <c:strRef>
              <c:f>'Data Charting Duplicates '!$G$85</c:f>
              <c:strCache>
                <c:ptCount val="1"/>
                <c:pt idx="0">
                  <c:v>Sum of Patient Visits</c:v>
                </c:pt>
              </c:strCache>
            </c:strRef>
          </c:tx>
          <c:spPr>
            <a:ln w="28575" cap="rnd">
              <a:solidFill>
                <a:schemeClr val="accent2"/>
              </a:solidFill>
              <a:round/>
            </a:ln>
            <a:effectLst/>
          </c:spPr>
          <c:marker>
            <c:symbol val="none"/>
          </c:marker>
          <c:cat>
            <c:strRef>
              <c:f>'Data Charting Duplicates '!$E$86:$E$98</c:f>
              <c:strCache>
                <c:ptCount val="12"/>
                <c:pt idx="0">
                  <c:v>January</c:v>
                </c:pt>
                <c:pt idx="1">
                  <c:v>February</c:v>
                </c:pt>
                <c:pt idx="2">
                  <c:v>March</c:v>
                </c:pt>
                <c:pt idx="3">
                  <c:v>April</c:v>
                </c:pt>
                <c:pt idx="4">
                  <c:v>May</c:v>
                </c:pt>
                <c:pt idx="5">
                  <c:v>June</c:v>
                </c:pt>
                <c:pt idx="6">
                  <c:v>July</c:v>
                </c:pt>
                <c:pt idx="7">
                  <c:v>August</c:v>
                </c:pt>
                <c:pt idx="8">
                  <c:v>Sept</c:v>
                </c:pt>
                <c:pt idx="9">
                  <c:v>Oct</c:v>
                </c:pt>
                <c:pt idx="10">
                  <c:v>Nov</c:v>
                </c:pt>
                <c:pt idx="11">
                  <c:v>Dec</c:v>
                </c:pt>
              </c:strCache>
            </c:strRef>
          </c:cat>
          <c:val>
            <c:numRef>
              <c:f>'Data Charting Duplicates '!$G$86:$G$98</c:f>
              <c:numCache>
                <c:formatCode>General</c:formatCode>
                <c:ptCount val="12"/>
                <c:pt idx="0">
                  <c:v>396</c:v>
                </c:pt>
                <c:pt idx="1">
                  <c:v>341</c:v>
                </c:pt>
                <c:pt idx="2">
                  <c:v>408</c:v>
                </c:pt>
                <c:pt idx="3">
                  <c:v>422</c:v>
                </c:pt>
                <c:pt idx="4">
                  <c:v>486</c:v>
                </c:pt>
                <c:pt idx="5">
                  <c:v>477</c:v>
                </c:pt>
                <c:pt idx="6">
                  <c:v>402</c:v>
                </c:pt>
                <c:pt idx="7">
                  <c:v>444</c:v>
                </c:pt>
                <c:pt idx="8">
                  <c:v>513</c:v>
                </c:pt>
                <c:pt idx="9">
                  <c:v>546</c:v>
                </c:pt>
                <c:pt idx="10">
                  <c:v>494</c:v>
                </c:pt>
                <c:pt idx="11">
                  <c:v>411</c:v>
                </c:pt>
              </c:numCache>
            </c:numRef>
          </c:val>
          <c:smooth val="0"/>
          <c:extLst>
            <c:ext xmlns:c16="http://schemas.microsoft.com/office/drawing/2014/chart" uri="{C3380CC4-5D6E-409C-BE32-E72D297353CC}">
              <c16:uniqueId val="{00000001-6471-4F75-8BC5-D065F8634F69}"/>
            </c:ext>
          </c:extLst>
        </c:ser>
        <c:dLbls>
          <c:showLegendKey val="0"/>
          <c:showVal val="0"/>
          <c:showCatName val="0"/>
          <c:showSerName val="0"/>
          <c:showPercent val="0"/>
          <c:showBubbleSize val="0"/>
        </c:dLbls>
        <c:marker val="1"/>
        <c:smooth val="0"/>
        <c:axId val="1007963768"/>
        <c:axId val="1007961248"/>
      </c:lineChart>
      <c:catAx>
        <c:axId val="4539282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3929312"/>
        <c:crosses val="autoZero"/>
        <c:auto val="1"/>
        <c:lblAlgn val="ctr"/>
        <c:lblOffset val="100"/>
        <c:noMultiLvlLbl val="0"/>
      </c:catAx>
      <c:valAx>
        <c:axId val="453929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Revenue</a:t>
                </a:r>
                <a:r>
                  <a:rPr lang="en-US" baseline="0"/>
                  <a:t>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3928232"/>
        <c:crosses val="autoZero"/>
        <c:crossBetween val="between"/>
      </c:valAx>
      <c:valAx>
        <c:axId val="100796124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Patient</a:t>
                </a:r>
                <a:r>
                  <a:rPr lang="en-US" baseline="0"/>
                  <a:t> Visits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7963768"/>
        <c:crosses val="max"/>
        <c:crossBetween val="between"/>
      </c:valAx>
      <c:catAx>
        <c:axId val="1007963768"/>
        <c:scaling>
          <c:orientation val="minMax"/>
        </c:scaling>
        <c:delete val="1"/>
        <c:axPos val="b"/>
        <c:numFmt formatCode="General" sourceLinked="1"/>
        <c:majorTickMark val="out"/>
        <c:minorTickMark val="none"/>
        <c:tickLblPos val="nextTo"/>
        <c:crossAx val="10079612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46364213251134E-2"/>
          <c:y val="3.3375047763109691E-2"/>
          <c:w val="0.93634908754867729"/>
          <c:h val="0.84802939912138142"/>
        </c:manualLayout>
      </c:layout>
      <c:barChart>
        <c:barDir val="col"/>
        <c:grouping val="clustered"/>
        <c:varyColors val="0"/>
        <c:ser>
          <c:idx val="0"/>
          <c:order val="0"/>
          <c:tx>
            <c:strRef>
              <c:f>'Payor Mix &amp; Collections'!$E$43</c:f>
              <c:strCache>
                <c:ptCount val="1"/>
                <c:pt idx="0">
                  <c:v>Medicare</c:v>
                </c:pt>
              </c:strCache>
            </c:strRef>
          </c:tx>
          <c:spPr>
            <a:solidFill>
              <a:schemeClr val="accent1"/>
            </a:solidFill>
            <a:ln>
              <a:noFill/>
            </a:ln>
            <a:effectLst/>
          </c:spPr>
          <c:invertIfNegative val="0"/>
          <c:dLbls>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'Payor Mix &amp; Collections'!$F$41:$AC$41</c:f>
              <c:strCache>
                <c:ptCount val="23"/>
                <c:pt idx="0">
                  <c:v>January</c:v>
                </c:pt>
                <c:pt idx="2">
                  <c:v>February</c:v>
                </c:pt>
                <c:pt idx="4">
                  <c:v>March</c:v>
                </c:pt>
                <c:pt idx="6">
                  <c:v>April</c:v>
                </c:pt>
                <c:pt idx="8">
                  <c:v>May</c:v>
                </c:pt>
                <c:pt idx="10">
                  <c:v>June</c:v>
                </c:pt>
                <c:pt idx="12">
                  <c:v>July</c:v>
                </c:pt>
                <c:pt idx="14">
                  <c:v>August</c:v>
                </c:pt>
                <c:pt idx="16">
                  <c:v>September</c:v>
                </c:pt>
                <c:pt idx="18">
                  <c:v>October</c:v>
                </c:pt>
                <c:pt idx="20">
                  <c:v>November</c:v>
                </c:pt>
                <c:pt idx="22">
                  <c:v>December</c:v>
                </c:pt>
              </c:strCache>
            </c:strRef>
          </c:cat>
          <c:val>
            <c:numRef>
              <c:f>'Payor Mix &amp; Collections'!$F$43:$AC$43</c:f>
              <c:numCache>
                <c:formatCode>0%</c:formatCode>
                <c:ptCount val="24"/>
                <c:pt idx="0">
                  <c:v>0.54125488393472765</c:v>
                </c:pt>
                <c:pt idx="2">
                  <c:v>0.76609975157653354</c:v>
                </c:pt>
                <c:pt idx="4">
                  <c:v>0</c:v>
                </c:pt>
                <c:pt idx="6">
                  <c:v>0</c:v>
                </c:pt>
                <c:pt idx="8">
                  <c:v>0</c:v>
                </c:pt>
                <c:pt idx="10">
                  <c:v>0</c:v>
                </c:pt>
                <c:pt idx="12">
                  <c:v>0</c:v>
                </c:pt>
                <c:pt idx="14">
                  <c:v>0</c:v>
                </c:pt>
                <c:pt idx="16">
                  <c:v>0</c:v>
                </c:pt>
                <c:pt idx="18">
                  <c:v>0</c:v>
                </c:pt>
                <c:pt idx="20">
                  <c:v>0</c:v>
                </c:pt>
                <c:pt idx="22">
                  <c:v>0</c:v>
                </c:pt>
              </c:numCache>
            </c:numRef>
          </c:val>
          <c:extLst>
            <c:ext xmlns:c16="http://schemas.microsoft.com/office/drawing/2014/chart" uri="{C3380CC4-5D6E-409C-BE32-E72D297353CC}">
              <c16:uniqueId val="{00000000-BB25-4E30-B04C-49FA5822F7D4}"/>
            </c:ext>
          </c:extLst>
        </c:ser>
        <c:ser>
          <c:idx val="1"/>
          <c:order val="1"/>
          <c:tx>
            <c:strRef>
              <c:f>'Payor Mix &amp; Collections'!$E$44</c:f>
              <c:strCache>
                <c:ptCount val="1"/>
                <c:pt idx="0">
                  <c:v>Medicaid</c:v>
                </c:pt>
              </c:strCache>
            </c:strRef>
          </c:tx>
          <c:spPr>
            <a:solidFill>
              <a:schemeClr val="accent2"/>
            </a:solidFill>
            <a:ln>
              <a:noFill/>
            </a:ln>
            <a:effectLst/>
          </c:spPr>
          <c:invertIfNegative val="0"/>
          <c:dLbls>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'Payor Mix &amp; Collections'!$F$44:$AC$44</c:f>
              <c:numCache>
                <c:formatCode>0%</c:formatCode>
                <c:ptCount val="24"/>
                <c:pt idx="0">
                  <c:v>0.35592036325532656</c:v>
                </c:pt>
                <c:pt idx="2">
                  <c:v>0.53073463268365817</c:v>
                </c:pt>
                <c:pt idx="4">
                  <c:v>0</c:v>
                </c:pt>
                <c:pt idx="6">
                  <c:v>0</c:v>
                </c:pt>
                <c:pt idx="8">
                  <c:v>0</c:v>
                </c:pt>
                <c:pt idx="10">
                  <c:v>0</c:v>
                </c:pt>
                <c:pt idx="12">
                  <c:v>0</c:v>
                </c:pt>
                <c:pt idx="14">
                  <c:v>0</c:v>
                </c:pt>
                <c:pt idx="16">
                  <c:v>0</c:v>
                </c:pt>
                <c:pt idx="18">
                  <c:v>0</c:v>
                </c:pt>
                <c:pt idx="20">
                  <c:v>0</c:v>
                </c:pt>
                <c:pt idx="22">
                  <c:v>0</c:v>
                </c:pt>
              </c:numCache>
            </c:numRef>
          </c:val>
          <c:extLst>
            <c:ext xmlns:c16="http://schemas.microsoft.com/office/drawing/2014/chart" uri="{C3380CC4-5D6E-409C-BE32-E72D297353CC}">
              <c16:uniqueId val="{00000001-BB25-4E30-B04C-49FA5822F7D4}"/>
            </c:ext>
          </c:extLst>
        </c:ser>
        <c:ser>
          <c:idx val="2"/>
          <c:order val="2"/>
          <c:tx>
            <c:strRef>
              <c:f>'Payor Mix &amp; Collections'!$E$45</c:f>
              <c:strCache>
                <c:ptCount val="1"/>
                <c:pt idx="0">
                  <c:v>Commercial</c:v>
                </c:pt>
              </c:strCache>
            </c:strRef>
          </c:tx>
          <c:spPr>
            <a:solidFill>
              <a:schemeClr val="accent3"/>
            </a:solidFill>
            <a:ln>
              <a:noFill/>
            </a:ln>
            <a:effectLst/>
          </c:spPr>
          <c:invertIfNegative val="0"/>
          <c:dLbls>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'Payor Mix &amp; Collections'!$F$45:$AC$45</c:f>
              <c:numCache>
                <c:formatCode>0%</c:formatCode>
                <c:ptCount val="24"/>
                <c:pt idx="0">
                  <c:v>0.65318702995931455</c:v>
                </c:pt>
                <c:pt idx="2">
                  <c:v>0.79975028812908178</c:v>
                </c:pt>
                <c:pt idx="4">
                  <c:v>0</c:v>
                </c:pt>
                <c:pt idx="6">
                  <c:v>0</c:v>
                </c:pt>
                <c:pt idx="8">
                  <c:v>0</c:v>
                </c:pt>
                <c:pt idx="10">
                  <c:v>0</c:v>
                </c:pt>
                <c:pt idx="12">
                  <c:v>0</c:v>
                </c:pt>
                <c:pt idx="14">
                  <c:v>0</c:v>
                </c:pt>
                <c:pt idx="16">
                  <c:v>0</c:v>
                </c:pt>
                <c:pt idx="18">
                  <c:v>0</c:v>
                </c:pt>
                <c:pt idx="20">
                  <c:v>0</c:v>
                </c:pt>
                <c:pt idx="22">
                  <c:v>0</c:v>
                </c:pt>
              </c:numCache>
            </c:numRef>
          </c:val>
          <c:extLst>
            <c:ext xmlns:c16="http://schemas.microsoft.com/office/drawing/2014/chart" uri="{C3380CC4-5D6E-409C-BE32-E72D297353CC}">
              <c16:uniqueId val="{00000002-BB25-4E30-B04C-49FA5822F7D4}"/>
            </c:ext>
          </c:extLst>
        </c:ser>
        <c:ser>
          <c:idx val="3"/>
          <c:order val="3"/>
          <c:tx>
            <c:strRef>
              <c:f>'Payor Mix &amp; Collections'!$E$46</c:f>
              <c:strCache>
                <c:ptCount val="1"/>
                <c:pt idx="0">
                  <c:v>Managed Care exc. Cap</c:v>
                </c:pt>
              </c:strCache>
            </c:strRef>
          </c:tx>
          <c:spPr>
            <a:solidFill>
              <a:schemeClr val="accent4"/>
            </a:solidFill>
            <a:ln>
              <a:noFill/>
            </a:ln>
            <a:effectLst/>
          </c:spPr>
          <c:invertIfNegative val="0"/>
          <c:dLbls>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'Payor Mix &amp; Collections'!$F$45:$AC$45</c:f>
              <c:numCache>
                <c:formatCode>0%</c:formatCode>
                <c:ptCount val="24"/>
                <c:pt idx="0">
                  <c:v>0.65318702995931455</c:v>
                </c:pt>
                <c:pt idx="2">
                  <c:v>0.79975028812908178</c:v>
                </c:pt>
                <c:pt idx="4">
                  <c:v>0</c:v>
                </c:pt>
                <c:pt idx="6">
                  <c:v>0</c:v>
                </c:pt>
                <c:pt idx="8">
                  <c:v>0</c:v>
                </c:pt>
                <c:pt idx="10">
                  <c:v>0</c:v>
                </c:pt>
                <c:pt idx="12">
                  <c:v>0</c:v>
                </c:pt>
                <c:pt idx="14">
                  <c:v>0</c:v>
                </c:pt>
                <c:pt idx="16">
                  <c:v>0</c:v>
                </c:pt>
                <c:pt idx="18">
                  <c:v>0</c:v>
                </c:pt>
                <c:pt idx="20">
                  <c:v>0</c:v>
                </c:pt>
                <c:pt idx="22">
                  <c:v>0</c:v>
                </c:pt>
              </c:numCache>
            </c:numRef>
          </c:val>
          <c:extLst>
            <c:ext xmlns:c16="http://schemas.microsoft.com/office/drawing/2014/chart" uri="{C3380CC4-5D6E-409C-BE32-E72D297353CC}">
              <c16:uniqueId val="{00000003-BB25-4E30-B04C-49FA5822F7D4}"/>
            </c:ext>
          </c:extLst>
        </c:ser>
        <c:ser>
          <c:idx val="4"/>
          <c:order val="4"/>
          <c:tx>
            <c:strRef>
              <c:f>'Payor Mix &amp; Collections'!$E$47</c:f>
              <c:strCache>
                <c:ptCount val="1"/>
                <c:pt idx="0">
                  <c:v>Managed Care Cap. Only</c:v>
                </c:pt>
              </c:strCache>
            </c:strRef>
          </c:tx>
          <c:spPr>
            <a:solidFill>
              <a:schemeClr val="accent5"/>
            </a:solidFill>
            <a:ln>
              <a:noFill/>
            </a:ln>
            <a:effectLst/>
          </c:spPr>
          <c:invertIfNegative val="0"/>
          <c:dLbls>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'Payor Mix &amp; Collections'!$F$47:$AC$47</c:f>
              <c:numCache>
                <c:formatCode>0%</c:formatCode>
                <c:ptCount val="24"/>
                <c:pt idx="0">
                  <c:v>0.50228112100803823</c:v>
                </c:pt>
                <c:pt idx="2">
                  <c:v>0.67317980925796694</c:v>
                </c:pt>
                <c:pt idx="4">
                  <c:v>0</c:v>
                </c:pt>
                <c:pt idx="6">
                  <c:v>0</c:v>
                </c:pt>
                <c:pt idx="8">
                  <c:v>0</c:v>
                </c:pt>
                <c:pt idx="10">
                  <c:v>0</c:v>
                </c:pt>
                <c:pt idx="12">
                  <c:v>0</c:v>
                </c:pt>
                <c:pt idx="14">
                  <c:v>0</c:v>
                </c:pt>
                <c:pt idx="16">
                  <c:v>0</c:v>
                </c:pt>
                <c:pt idx="18">
                  <c:v>0</c:v>
                </c:pt>
                <c:pt idx="20">
                  <c:v>0</c:v>
                </c:pt>
                <c:pt idx="22">
                  <c:v>0</c:v>
                </c:pt>
              </c:numCache>
            </c:numRef>
          </c:val>
          <c:extLst>
            <c:ext xmlns:c16="http://schemas.microsoft.com/office/drawing/2014/chart" uri="{C3380CC4-5D6E-409C-BE32-E72D297353CC}">
              <c16:uniqueId val="{00000004-BB25-4E30-B04C-49FA5822F7D4}"/>
            </c:ext>
          </c:extLst>
        </c:ser>
        <c:ser>
          <c:idx val="5"/>
          <c:order val="5"/>
          <c:tx>
            <c:strRef>
              <c:f>'Payor Mix &amp; Collections'!$E$48</c:f>
              <c:strCache>
                <c:ptCount val="1"/>
                <c:pt idx="0">
                  <c:v>Other</c:v>
                </c:pt>
              </c:strCache>
            </c:strRef>
          </c:tx>
          <c:spPr>
            <a:solidFill>
              <a:schemeClr val="accent6"/>
            </a:solidFill>
            <a:ln>
              <a:noFill/>
            </a:ln>
            <a:effectLst/>
          </c:spPr>
          <c:invertIfNegative val="0"/>
          <c:dLbls>
            <c:spPr>
              <a:noFill/>
              <a:ln>
                <a:noFill/>
              </a:ln>
              <a:effectLst/>
            </c:spPr>
            <c:txPr>
              <a:bodyPr rot="-540000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'Payor Mix &amp; Collections'!$F$48:$AC$48</c:f>
              <c:numCache>
                <c:formatCode>0%</c:formatCode>
                <c:ptCount val="24"/>
                <c:pt idx="0">
                  <c:v>0</c:v>
                </c:pt>
                <c:pt idx="2">
                  <c:v>0.83004291845493561</c:v>
                </c:pt>
                <c:pt idx="4">
                  <c:v>0</c:v>
                </c:pt>
                <c:pt idx="6">
                  <c:v>0</c:v>
                </c:pt>
                <c:pt idx="8">
                  <c:v>0</c:v>
                </c:pt>
                <c:pt idx="10">
                  <c:v>0</c:v>
                </c:pt>
                <c:pt idx="12">
                  <c:v>0</c:v>
                </c:pt>
                <c:pt idx="14">
                  <c:v>0</c:v>
                </c:pt>
                <c:pt idx="16">
                  <c:v>0</c:v>
                </c:pt>
                <c:pt idx="18">
                  <c:v>0</c:v>
                </c:pt>
                <c:pt idx="20">
                  <c:v>0</c:v>
                </c:pt>
                <c:pt idx="22">
                  <c:v>0</c:v>
                </c:pt>
              </c:numCache>
            </c:numRef>
          </c:val>
          <c:extLst>
            <c:ext xmlns:c16="http://schemas.microsoft.com/office/drawing/2014/chart" uri="{C3380CC4-5D6E-409C-BE32-E72D297353CC}">
              <c16:uniqueId val="{00000005-BB25-4E30-B04C-49FA5822F7D4}"/>
            </c:ext>
          </c:extLst>
        </c:ser>
        <c:ser>
          <c:idx val="6"/>
          <c:order val="6"/>
          <c:tx>
            <c:strRef>
              <c:f>'Payor Mix &amp; Collections'!$E$49</c:f>
              <c:strCache>
                <c:ptCount val="1"/>
                <c:pt idx="0">
                  <c:v>Self Pay</c:v>
                </c:pt>
              </c:strCache>
            </c:strRef>
          </c:tx>
          <c:spPr>
            <a:solidFill>
              <a:schemeClr val="accent1">
                <a:lumMod val="60000"/>
              </a:schemeClr>
            </a:solidFill>
            <a:ln>
              <a:noFill/>
            </a:ln>
            <a:effectLst/>
          </c:spPr>
          <c:invertIfNegative val="0"/>
          <c:dLbls>
            <c:spPr>
              <a:noFill/>
              <a:ln>
                <a:noFill/>
              </a:ln>
              <a:effectLst/>
            </c:spPr>
            <c:txPr>
              <a:bodyPr rot="-5400000" spcFirstLastPara="1" vertOverflow="ellipsis" vert="horz" wrap="square" lIns="36576" tIns="18288"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'Payor Mix &amp; Collections'!$F$49:$AC$49</c:f>
              <c:numCache>
                <c:formatCode>0%</c:formatCode>
                <c:ptCount val="24"/>
                <c:pt idx="0">
                  <c:v>1</c:v>
                </c:pt>
                <c:pt idx="2">
                  <c:v>1</c:v>
                </c:pt>
                <c:pt idx="4">
                  <c:v>0</c:v>
                </c:pt>
                <c:pt idx="6">
                  <c:v>0</c:v>
                </c:pt>
                <c:pt idx="8">
                  <c:v>0</c:v>
                </c:pt>
                <c:pt idx="10">
                  <c:v>0</c:v>
                </c:pt>
                <c:pt idx="12">
                  <c:v>0</c:v>
                </c:pt>
                <c:pt idx="14">
                  <c:v>0</c:v>
                </c:pt>
                <c:pt idx="16">
                  <c:v>0</c:v>
                </c:pt>
                <c:pt idx="18">
                  <c:v>0</c:v>
                </c:pt>
                <c:pt idx="20">
                  <c:v>0</c:v>
                </c:pt>
                <c:pt idx="22">
                  <c:v>0</c:v>
                </c:pt>
              </c:numCache>
            </c:numRef>
          </c:val>
          <c:extLst>
            <c:ext xmlns:c16="http://schemas.microsoft.com/office/drawing/2014/chart" uri="{C3380CC4-5D6E-409C-BE32-E72D297353CC}">
              <c16:uniqueId val="{00000006-BB25-4E30-B04C-49FA5822F7D4}"/>
            </c:ext>
          </c:extLst>
        </c:ser>
        <c:dLbls>
          <c:showLegendKey val="0"/>
          <c:showVal val="0"/>
          <c:showCatName val="0"/>
          <c:showSerName val="0"/>
          <c:showPercent val="0"/>
          <c:showBubbleSize val="0"/>
        </c:dLbls>
        <c:gapWidth val="0"/>
        <c:overlap val="-100"/>
        <c:axId val="910048847"/>
        <c:axId val="910049927"/>
      </c:barChart>
      <c:catAx>
        <c:axId val="9100488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49927"/>
        <c:crosses val="autoZero"/>
        <c:auto val="1"/>
        <c:lblAlgn val="ctr"/>
        <c:lblOffset val="100"/>
        <c:noMultiLvlLbl val="0"/>
      </c:catAx>
      <c:valAx>
        <c:axId val="910049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t>Payor Collection</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488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Data Charting Duplicates '!$B$66" lockText="1" noThreeD="1"/>
</file>

<file path=xl/ctrlProps/ctrlProp10.xml><?xml version="1.0" encoding="utf-8"?>
<formControlPr xmlns="http://schemas.microsoft.com/office/spreadsheetml/2009/9/main" objectType="CheckBox" checked="Checked" fmlaLink="'Data Charting Duplicates '!$U$66" lockText="1" noThreeD="1"/>
</file>

<file path=xl/ctrlProps/ctrlProp11.xml><?xml version="1.0" encoding="utf-8"?>
<formControlPr xmlns="http://schemas.microsoft.com/office/spreadsheetml/2009/9/main" objectType="CheckBox" fmlaLink="'Data Charting Duplicates '!$I$66"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Data Charting Duplicates '!$C$66" lockText="1" noThreeD="1"/>
</file>

<file path=xl/ctrlProps/ctrlProp3.xml><?xml version="1.0" encoding="utf-8"?>
<formControlPr xmlns="http://schemas.microsoft.com/office/spreadsheetml/2009/9/main" objectType="CheckBox" checked="Checked" fmlaLink="'Data Charting Duplicates '!$G$66" lockText="1" noThreeD="1"/>
</file>

<file path=xl/ctrlProps/ctrlProp4.xml><?xml version="1.0" encoding="utf-8"?>
<formControlPr xmlns="http://schemas.microsoft.com/office/spreadsheetml/2009/9/main" objectType="CheckBox" checked="Checked" fmlaLink="'Data Charting Duplicates '!$O$66" lockText="1" noThreeD="1"/>
</file>

<file path=xl/ctrlProps/ctrlProp5.xml><?xml version="1.0" encoding="utf-8"?>
<formControlPr xmlns="http://schemas.microsoft.com/office/spreadsheetml/2009/9/main" objectType="CheckBox" fmlaLink="'Data Charting Duplicates '!$R$66" lockText="1" noThreeD="1"/>
</file>

<file path=xl/ctrlProps/ctrlProp6.xml><?xml version="1.0" encoding="utf-8"?>
<formControlPr xmlns="http://schemas.microsoft.com/office/spreadsheetml/2009/9/main" objectType="CheckBox" fmlaLink="'Data Charting Duplicates '!$P$66" lockText="1" noThreeD="1"/>
</file>

<file path=xl/ctrlProps/ctrlProp7.xml><?xml version="1.0" encoding="utf-8"?>
<formControlPr xmlns="http://schemas.microsoft.com/office/spreadsheetml/2009/9/main" objectType="CheckBox" fmlaLink="'Data Charting Duplicates '!$S$66" lockText="1" noThreeD="1"/>
</file>

<file path=xl/ctrlProps/ctrlProp8.xml><?xml version="1.0" encoding="utf-8"?>
<formControlPr xmlns="http://schemas.microsoft.com/office/spreadsheetml/2009/9/main" objectType="CheckBox" checked="Checked" fmlaLink="'Data Charting Duplicates '!$V$66" lockText="1" noThreeD="1"/>
</file>

<file path=xl/ctrlProps/ctrlProp9.xml><?xml version="1.0" encoding="utf-8"?>
<formControlPr xmlns="http://schemas.microsoft.com/office/spreadsheetml/2009/9/main" objectType="CheckBox" fmlaLink="'Data Charting Duplicates '!$W$6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1300480</xdr:colOff>
      <xdr:row>0</xdr:row>
      <xdr:rowOff>152400</xdr:rowOff>
    </xdr:from>
    <xdr:to>
      <xdr:col>29</xdr:col>
      <xdr:colOff>541020</xdr:colOff>
      <xdr:row>4</xdr:row>
      <xdr:rowOff>133350</xdr:rowOff>
    </xdr:to>
    <xdr:sp macro="" textlink="">
      <xdr:nvSpPr>
        <xdr:cNvPr id="70" name="TextBox 18">
          <a:extLst>
            <a:ext uri="{FF2B5EF4-FFF2-40B4-BE49-F238E27FC236}">
              <a16:creationId xmlns:a16="http://schemas.microsoft.com/office/drawing/2014/main" id="{B0FF8EE0-06F1-47B9-9522-D4F2DDB88727}"/>
            </a:ext>
          </a:extLst>
        </xdr:cNvPr>
        <xdr:cNvSpPr txBox="1"/>
      </xdr:nvSpPr>
      <xdr:spPr>
        <a:xfrm>
          <a:off x="2885440" y="152400"/>
          <a:ext cx="17711420" cy="834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NC</a:t>
          </a:r>
          <a:r>
            <a:rPr lang="en-US" sz="3200" b="1" cap="none" spc="0" baseline="0">
              <a:ln w="9525">
                <a:solidFill>
                  <a:schemeClr val="bg1"/>
                </a:solidFill>
                <a:prstDash val="solid"/>
              </a:ln>
              <a:solidFill>
                <a:schemeClr val="bg1"/>
              </a:solidFill>
              <a:effectLst>
                <a:outerShdw blurRad="12700" dist="38100" dir="2700000" algn="tl" rotWithShape="0">
                  <a:schemeClr val="bg1">
                    <a:lumMod val="50000"/>
                  </a:schemeClr>
                </a:outerShdw>
              </a:effectLst>
            </a:rPr>
            <a:t> AHEC Practice Support</a:t>
          </a:r>
          <a:endPar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endParaRPr>
        </a:p>
      </xdr:txBody>
    </xdr:sp>
    <xdr:clientData/>
  </xdr:twoCellAnchor>
  <xdr:twoCellAnchor>
    <xdr:from>
      <xdr:col>1</xdr:col>
      <xdr:colOff>146050</xdr:colOff>
      <xdr:row>2</xdr:row>
      <xdr:rowOff>44450</xdr:rowOff>
    </xdr:from>
    <xdr:to>
      <xdr:col>3</xdr:col>
      <xdr:colOff>1047750</xdr:colOff>
      <xdr:row>4</xdr:row>
      <xdr:rowOff>101600</xdr:rowOff>
    </xdr:to>
    <xdr:pic>
      <xdr:nvPicPr>
        <xdr:cNvPr id="2" name="Picture 5">
          <a:extLst>
            <a:ext uri="{FF2B5EF4-FFF2-40B4-BE49-F238E27FC236}">
              <a16:creationId xmlns:a16="http://schemas.microsoft.com/office/drawing/2014/main" id="{D1FBB906-077E-B3C9-C7E5-CF01A76E7A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0" y="482600"/>
          <a:ext cx="23368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20320</xdr:rowOff>
    </xdr:from>
    <xdr:to>
      <xdr:col>19</xdr:col>
      <xdr:colOff>76200</xdr:colOff>
      <xdr:row>5</xdr:row>
      <xdr:rowOff>39370</xdr:rowOff>
    </xdr:to>
    <xdr:sp macro="" textlink="">
      <xdr:nvSpPr>
        <xdr:cNvPr id="52" name="TextBox 13">
          <a:extLst>
            <a:ext uri="{FF2B5EF4-FFF2-40B4-BE49-F238E27FC236}">
              <a16:creationId xmlns:a16="http://schemas.microsoft.com/office/drawing/2014/main" id="{1A7FE96A-8880-4B1F-BBC4-8565D608BC3F}"/>
            </a:ext>
          </a:extLst>
        </xdr:cNvPr>
        <xdr:cNvSpPr txBox="1"/>
      </xdr:nvSpPr>
      <xdr:spPr>
        <a:xfrm>
          <a:off x="2854960" y="223520"/>
          <a:ext cx="17033240" cy="831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2024</a:t>
          </a:r>
          <a:r>
            <a:rPr lang="en-US" sz="3200" b="1" cap="none" spc="0" baseline="0">
              <a:ln w="9525">
                <a:solidFill>
                  <a:schemeClr val="bg1"/>
                </a:solidFill>
                <a:prstDash val="solid"/>
              </a:ln>
              <a:solidFill>
                <a:schemeClr val="bg1"/>
              </a:solidFill>
              <a:effectLst>
                <a:outerShdw blurRad="12700" dist="38100" dir="2700000" algn="tl" rotWithShape="0">
                  <a:schemeClr val="bg1">
                    <a:lumMod val="50000"/>
                  </a:schemeClr>
                </a:outerShdw>
              </a:effectLst>
            </a:rPr>
            <a:t> All Payor Quality Measure Planning &amp; Analysis Tool</a:t>
          </a:r>
          <a:endPar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endParaRPr>
        </a:p>
      </xdr:txBody>
    </xdr:sp>
    <xdr:clientData/>
  </xdr:twoCellAnchor>
  <xdr:twoCellAnchor>
    <xdr:from>
      <xdr:col>1</xdr:col>
      <xdr:colOff>152400</xdr:colOff>
      <xdr:row>1</xdr:row>
      <xdr:rowOff>127000</xdr:rowOff>
    </xdr:from>
    <xdr:to>
      <xdr:col>3</xdr:col>
      <xdr:colOff>901700</xdr:colOff>
      <xdr:row>3</xdr:row>
      <xdr:rowOff>184150</xdr:rowOff>
    </xdr:to>
    <xdr:pic>
      <xdr:nvPicPr>
        <xdr:cNvPr id="2" name="Picture 5">
          <a:extLst>
            <a:ext uri="{FF2B5EF4-FFF2-40B4-BE49-F238E27FC236}">
              <a16:creationId xmlns:a16="http://schemas.microsoft.com/office/drawing/2014/main" id="{76E59F67-9018-F4AD-466A-6990179000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30200"/>
          <a:ext cx="23368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95250</xdr:colOff>
      <xdr:row>0</xdr:row>
      <xdr:rowOff>104775</xdr:rowOff>
    </xdr:from>
    <xdr:to>
      <xdr:col>30</xdr:col>
      <xdr:colOff>57150</xdr:colOff>
      <xdr:row>4</xdr:row>
      <xdr:rowOff>123825</xdr:rowOff>
    </xdr:to>
    <xdr:sp macro="" textlink="">
      <xdr:nvSpPr>
        <xdr:cNvPr id="6" name="TextBox 18">
          <a:extLst>
            <a:ext uri="{FF2B5EF4-FFF2-40B4-BE49-F238E27FC236}">
              <a16:creationId xmlns:a16="http://schemas.microsoft.com/office/drawing/2014/main" id="{CDECBB43-96A7-4200-9C31-FE690D3AF845}"/>
            </a:ext>
          </a:extLst>
        </xdr:cNvPr>
        <xdr:cNvSpPr txBox="1"/>
      </xdr:nvSpPr>
      <xdr:spPr>
        <a:xfrm>
          <a:off x="2105025" y="104775"/>
          <a:ext cx="15811500"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Current Quality Measure</a:t>
          </a:r>
          <a:r>
            <a:rPr lang="en-US" sz="3200" b="1" cap="none" spc="0" baseline="0">
              <a:ln w="9525">
                <a:solidFill>
                  <a:schemeClr val="bg1"/>
                </a:solidFill>
                <a:prstDash val="solid"/>
              </a:ln>
              <a:solidFill>
                <a:schemeClr val="bg1"/>
              </a:solidFill>
              <a:effectLst>
                <a:outerShdw blurRad="12700" dist="38100" dir="2700000" algn="tl" rotWithShape="0">
                  <a:schemeClr val="bg1">
                    <a:lumMod val="50000"/>
                  </a:schemeClr>
                </a:outerShdw>
              </a:effectLst>
            </a:rPr>
            <a:t> Resources</a:t>
          </a:r>
          <a:endPar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endParaRPr>
        </a:p>
        <a:p>
          <a:pPr algn="ctr"/>
          <a:endParaRPr lang="en-US" sz="4800" b="1" cap="none" spc="0">
            <a:ln w="9525">
              <a:solidFill>
                <a:schemeClr val="bg1"/>
              </a:solidFill>
              <a:prstDash val="solid"/>
            </a:ln>
            <a:solidFill>
              <a:schemeClr val="bg1"/>
            </a:solidFill>
            <a:effectLst>
              <a:outerShdw blurRad="12700" dist="38100" dir="2700000" algn="tl" rotWithShape="0">
                <a:schemeClr val="bg1">
                  <a:lumMod val="50000"/>
                </a:schemeClr>
              </a:outerShdw>
            </a:effectLst>
          </a:endParaRPr>
        </a:p>
      </xdr:txBody>
    </xdr:sp>
    <xdr:clientData/>
  </xdr:twoCellAnchor>
  <xdr:twoCellAnchor>
    <xdr:from>
      <xdr:col>1</xdr:col>
      <xdr:colOff>107950</xdr:colOff>
      <xdr:row>0</xdr:row>
      <xdr:rowOff>196850</xdr:rowOff>
    </xdr:from>
    <xdr:to>
      <xdr:col>3</xdr:col>
      <xdr:colOff>857250</xdr:colOff>
      <xdr:row>3</xdr:row>
      <xdr:rowOff>50800</xdr:rowOff>
    </xdr:to>
    <xdr:pic>
      <xdr:nvPicPr>
        <xdr:cNvPr id="2" name="Picture 5">
          <a:extLst>
            <a:ext uri="{FF2B5EF4-FFF2-40B4-BE49-F238E27FC236}">
              <a16:creationId xmlns:a16="http://schemas.microsoft.com/office/drawing/2014/main" id="{53D313C8-F981-399C-6191-FE14E565C9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950" y="196850"/>
          <a:ext cx="23368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133350</xdr:colOff>
      <xdr:row>0</xdr:row>
      <xdr:rowOff>152400</xdr:rowOff>
    </xdr:from>
    <xdr:to>
      <xdr:col>21</xdr:col>
      <xdr:colOff>571500</xdr:colOff>
      <xdr:row>3</xdr:row>
      <xdr:rowOff>38100</xdr:rowOff>
    </xdr:to>
    <xdr:sp macro="" textlink="">
      <xdr:nvSpPr>
        <xdr:cNvPr id="40" name="TextBox 18">
          <a:extLst>
            <a:ext uri="{FF2B5EF4-FFF2-40B4-BE49-F238E27FC236}">
              <a16:creationId xmlns:a16="http://schemas.microsoft.com/office/drawing/2014/main" id="{036D1176-C52C-43E2-A0EE-A63CC5ED08B5}"/>
            </a:ext>
          </a:extLst>
        </xdr:cNvPr>
        <xdr:cNvSpPr txBox="1"/>
      </xdr:nvSpPr>
      <xdr:spPr>
        <a:xfrm>
          <a:off x="2143125" y="152400"/>
          <a:ext cx="1581150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Reporting Cadence</a:t>
          </a:r>
        </a:p>
      </xdr:txBody>
    </xdr:sp>
    <xdr:clientData/>
  </xdr:twoCellAnchor>
  <xdr:twoCellAnchor>
    <xdr:from>
      <xdr:col>1</xdr:col>
      <xdr:colOff>152400</xdr:colOff>
      <xdr:row>1</xdr:row>
      <xdr:rowOff>254000</xdr:rowOff>
    </xdr:from>
    <xdr:to>
      <xdr:col>3</xdr:col>
      <xdr:colOff>1054100</xdr:colOff>
      <xdr:row>3</xdr:row>
      <xdr:rowOff>76200</xdr:rowOff>
    </xdr:to>
    <xdr:pic>
      <xdr:nvPicPr>
        <xdr:cNvPr id="2" name="Picture 5">
          <a:extLst>
            <a:ext uri="{FF2B5EF4-FFF2-40B4-BE49-F238E27FC236}">
              <a16:creationId xmlns:a16="http://schemas.microsoft.com/office/drawing/2014/main" id="{3E7B8A6B-1F89-CA0A-78CF-F1628246A3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57200"/>
          <a:ext cx="23368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850900</xdr:colOff>
          <xdr:row>61</xdr:row>
          <xdr:rowOff>31750</xdr:rowOff>
        </xdr:from>
        <xdr:to>
          <xdr:col>1</xdr:col>
          <xdr:colOff>584200</xdr:colOff>
          <xdr:row>62</xdr:row>
          <xdr:rowOff>69850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B00-00000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Cash Collections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304800</xdr:colOff>
      <xdr:row>38</xdr:row>
      <xdr:rowOff>40640</xdr:rowOff>
    </xdr:from>
    <xdr:to>
      <xdr:col>26</xdr:col>
      <xdr:colOff>314960</xdr:colOff>
      <xdr:row>57</xdr:row>
      <xdr:rowOff>132080</xdr:rowOff>
    </xdr:to>
    <xdr:sp macro="" textlink="">
      <xdr:nvSpPr>
        <xdr:cNvPr id="1057" name="Rectangle: Rounded Corners 1056">
          <a:extLst>
            <a:ext uri="{FF2B5EF4-FFF2-40B4-BE49-F238E27FC236}">
              <a16:creationId xmlns:a16="http://schemas.microsoft.com/office/drawing/2014/main" id="{B0673A0C-B8F1-4526-8B4A-D15AF702180A}"/>
            </a:ext>
          </a:extLst>
        </xdr:cNvPr>
        <xdr:cNvSpPr/>
      </xdr:nvSpPr>
      <xdr:spPr>
        <a:xfrm>
          <a:off x="15727680" y="8493760"/>
          <a:ext cx="2692400" cy="395224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US" sz="1100"/>
        </a:p>
      </xdr:txBody>
    </xdr:sp>
    <xdr:clientData/>
  </xdr:twoCellAnchor>
  <xdr:twoCellAnchor>
    <xdr:from>
      <xdr:col>22</xdr:col>
      <xdr:colOff>542925</xdr:colOff>
      <xdr:row>9</xdr:row>
      <xdr:rowOff>104775</xdr:rowOff>
    </xdr:from>
    <xdr:to>
      <xdr:col>25</xdr:col>
      <xdr:colOff>533400</xdr:colOff>
      <xdr:row>20</xdr:row>
      <xdr:rowOff>19050</xdr:rowOff>
    </xdr:to>
    <xdr:sp macro="" textlink="">
      <xdr:nvSpPr>
        <xdr:cNvPr id="1055" name="Rectangle: Rounded Corners 1054">
          <a:extLst>
            <a:ext uri="{FF2B5EF4-FFF2-40B4-BE49-F238E27FC236}">
              <a16:creationId xmlns:a16="http://schemas.microsoft.com/office/drawing/2014/main" id="{2B1DC533-F525-53F9-9515-A9C6D9910AAD}"/>
            </a:ext>
          </a:extLst>
        </xdr:cNvPr>
        <xdr:cNvSpPr/>
      </xdr:nvSpPr>
      <xdr:spPr>
        <a:xfrm>
          <a:off x="15965805" y="2035175"/>
          <a:ext cx="2002155" cy="249491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146538</xdr:colOff>
      <xdr:row>23</xdr:row>
      <xdr:rowOff>117231</xdr:rowOff>
    </xdr:from>
    <xdr:to>
      <xdr:col>9</xdr:col>
      <xdr:colOff>446943</xdr:colOff>
      <xdr:row>35</xdr:row>
      <xdr:rowOff>171451</xdr:rowOff>
    </xdr:to>
    <xdr:graphicFrame macro="">
      <xdr:nvGraphicFramePr>
        <xdr:cNvPr id="3" name="Chart 2">
          <a:extLst>
            <a:ext uri="{FF2B5EF4-FFF2-40B4-BE49-F238E27FC236}">
              <a16:creationId xmlns:a16="http://schemas.microsoft.com/office/drawing/2014/main" id="{0B2885E6-9417-4DD3-85EC-AE6CBF56A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542192</xdr:colOff>
      <xdr:row>23</xdr:row>
      <xdr:rowOff>109901</xdr:rowOff>
    </xdr:from>
    <xdr:to>
      <xdr:col>15</xdr:col>
      <xdr:colOff>486976</xdr:colOff>
      <xdr:row>35</xdr:row>
      <xdr:rowOff>164765</xdr:rowOff>
    </xdr:to>
    <xdr:graphicFrame macro="">
      <xdr:nvGraphicFramePr>
        <xdr:cNvPr id="6" name="Chart 5">
          <a:extLst>
            <a:ext uri="{FF2B5EF4-FFF2-40B4-BE49-F238E27FC236}">
              <a16:creationId xmlns:a16="http://schemas.microsoft.com/office/drawing/2014/main" id="{418956AF-60F1-4F11-B52B-3675BE2702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139210</xdr:colOff>
      <xdr:row>7</xdr:row>
      <xdr:rowOff>124558</xdr:rowOff>
    </xdr:from>
    <xdr:to>
      <xdr:col>21</xdr:col>
      <xdr:colOff>505557</xdr:colOff>
      <xdr:row>23</xdr:row>
      <xdr:rowOff>58616</xdr:rowOff>
    </xdr:to>
    <xdr:graphicFrame macro="">
      <xdr:nvGraphicFramePr>
        <xdr:cNvPr id="7" name="Chart 6">
          <a:extLst>
            <a:ext uri="{FF2B5EF4-FFF2-40B4-BE49-F238E27FC236}">
              <a16:creationId xmlns:a16="http://schemas.microsoft.com/office/drawing/2014/main" id="{8C18024D-3F92-4AB1-A4D0-D97A235886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23</xdr:col>
          <xdr:colOff>279400</xdr:colOff>
          <xdr:row>12</xdr:row>
          <xdr:rowOff>374650</xdr:rowOff>
        </xdr:from>
        <xdr:to>
          <xdr:col>25</xdr:col>
          <xdr:colOff>152400</xdr:colOff>
          <xdr:row>14</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285F7A"/>
            </a:solidFill>
            <a:ln>
              <a:noFill/>
            </a:ln>
            <a:extLs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Aptos Narrow"/>
                </a:rPr>
                <a:t>Revenue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266700</xdr:colOff>
          <xdr:row>15</xdr:row>
          <xdr:rowOff>127000</xdr:rowOff>
        </xdr:from>
        <xdr:to>
          <xdr:col>25</xdr:col>
          <xdr:colOff>146050</xdr:colOff>
          <xdr:row>16</xdr:row>
          <xdr:rowOff>107950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EE6000"/>
            </a:solidFill>
            <a:ln>
              <a:noFill/>
            </a:ln>
            <a:extLs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Aptos Narrow"/>
                </a:rPr>
                <a:t>Expenses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266700</xdr:colOff>
          <xdr:row>17</xdr:row>
          <xdr:rowOff>184150</xdr:rowOff>
        </xdr:from>
        <xdr:to>
          <xdr:col>25</xdr:col>
          <xdr:colOff>127000</xdr:colOff>
          <xdr:row>18</xdr:row>
          <xdr:rowOff>152400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66CCFF"/>
            </a:solidFill>
            <a:ln>
              <a:noFill/>
            </a:ln>
            <a:extLs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Aptos Narrow"/>
                </a:rPr>
                <a:t>A/R &gt; 90</a:t>
              </a:r>
            </a:p>
          </xdr:txBody>
        </xdr:sp>
        <xdr:clientData/>
      </xdr:twoCellAnchor>
    </mc:Choice>
    <mc:Fallback/>
  </mc:AlternateContent>
  <xdr:twoCellAnchor>
    <xdr:from>
      <xdr:col>4</xdr:col>
      <xdr:colOff>215410</xdr:colOff>
      <xdr:row>39</xdr:row>
      <xdr:rowOff>102577</xdr:rowOff>
    </xdr:from>
    <xdr:to>
      <xdr:col>21</xdr:col>
      <xdr:colOff>490904</xdr:colOff>
      <xdr:row>56</xdr:row>
      <xdr:rowOff>168519</xdr:rowOff>
    </xdr:to>
    <xdr:graphicFrame macro="">
      <xdr:nvGraphicFramePr>
        <xdr:cNvPr id="8" name="Chart 7">
          <a:extLst>
            <a:ext uri="{FF2B5EF4-FFF2-40B4-BE49-F238E27FC236}">
              <a16:creationId xmlns:a16="http://schemas.microsoft.com/office/drawing/2014/main" id="{75BD8684-A6FA-4AE1-9C21-83DE5531F211}"/>
            </a:ext>
            <a:ext uri="{147F2762-F138-4A5C-976F-8EAC2B608ADB}">
              <a16:predDERef xmlns:a16="http://schemas.microsoft.com/office/drawing/2014/main" pre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22</xdr:col>
          <xdr:colOff>660400</xdr:colOff>
          <xdr:row>39</xdr:row>
          <xdr:rowOff>184150</xdr:rowOff>
        </xdr:from>
        <xdr:to>
          <xdr:col>25</xdr:col>
          <xdr:colOff>565150</xdr:colOff>
          <xdr:row>41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285F7A"/>
            </a:solidFill>
            <a:ln>
              <a:noFill/>
            </a:ln>
            <a:extLs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Aptos Narrow"/>
                </a:rPr>
                <a:t> Submitted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49</xdr:row>
          <xdr:rowOff>165100</xdr:rowOff>
        </xdr:from>
        <xdr:to>
          <xdr:col>25</xdr:col>
          <xdr:colOff>609600</xdr:colOff>
          <xdr:row>50</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66CCFF"/>
            </a:solidFill>
            <a:ln>
              <a:noFill/>
            </a:ln>
            <a:extLs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Aptos Narrow"/>
                </a:rPr>
                <a:t> Payer 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42</xdr:row>
          <xdr:rowOff>107950</xdr:rowOff>
        </xdr:from>
        <xdr:to>
          <xdr:col>25</xdr:col>
          <xdr:colOff>565150</xdr:colOff>
          <xdr:row>43</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EE6000"/>
            </a:solidFill>
            <a:ln>
              <a:noFill/>
            </a:ln>
            <a:extLs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Aptos Narrow"/>
                </a:rPr>
                <a:t> Clearinghouse 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51</xdr:row>
          <xdr:rowOff>76200</xdr:rowOff>
        </xdr:from>
        <xdr:to>
          <xdr:col>25</xdr:col>
          <xdr:colOff>609600</xdr:colOff>
          <xdr:row>52</xdr:row>
          <xdr:rowOff>88900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AC00AC"/>
            </a:solidFill>
            <a:ln>
              <a:noFill/>
            </a:ln>
            <a:extLs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Aptos Narrow"/>
                </a:rPr>
                <a:t> Payer Denied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45</xdr:row>
          <xdr:rowOff>50800</xdr:rowOff>
        </xdr:from>
        <xdr:to>
          <xdr:col>25</xdr:col>
          <xdr:colOff>609600</xdr:colOff>
          <xdr:row>46</xdr:row>
          <xdr:rowOff>69850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0B046C">
                <a:alpha val="69000"/>
              </a:srgbClr>
            </a:solidFill>
            <a:ln>
              <a:noFill/>
            </a:ln>
            <a:extLs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Aptos Narrow"/>
                </a:rPr>
                <a:t> Clean Claims (Initial)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47</xdr:row>
          <xdr:rowOff>0</xdr:rowOff>
        </xdr:from>
        <xdr:to>
          <xdr:col>25</xdr:col>
          <xdr:colOff>603250</xdr:colOff>
          <xdr:row>48</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solidFill>
              <a:srgbClr val="993300" mc:Ignorable="a14" a14:legacySpreadsheetColorIndex="60"/>
            </a:solidFill>
            <a:ln>
              <a:noFill/>
            </a:ln>
            <a:extLs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Aptos Narrow"/>
                </a:rPr>
                <a:t> Clean Claims (Edited)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54</xdr:row>
          <xdr:rowOff>184150</xdr:rowOff>
        </xdr:from>
        <xdr:to>
          <xdr:col>26</xdr:col>
          <xdr:colOff>0</xdr:colOff>
          <xdr:row>56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solidFill>
              <a:srgbClr val="004200">
                <a:alpha val="74001"/>
              </a:srgbClr>
            </a:solidFill>
            <a:ln>
              <a:noFill/>
            </a:ln>
            <a:extLst>
              <a:ext uri="{91240B29-F687-4F45-9708-019B960494DF}">
                <a14:hiddenLine w="9525">
                  <a:solidFill>
                    <a:srgbClr val="000000"/>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Aptos Narrow"/>
                </a:rPr>
                <a:t> Denial Rate</a:t>
              </a:r>
            </a:p>
          </xdr:txBody>
        </xdr:sp>
        <xdr:clientData/>
      </xdr:twoCellAnchor>
    </mc:Choice>
    <mc:Fallback/>
  </mc:AlternateContent>
  <xdr:twoCellAnchor>
    <xdr:from>
      <xdr:col>15</xdr:col>
      <xdr:colOff>578829</xdr:colOff>
      <xdr:row>23</xdr:row>
      <xdr:rowOff>109904</xdr:rowOff>
    </xdr:from>
    <xdr:to>
      <xdr:col>21</xdr:col>
      <xdr:colOff>523613</xdr:colOff>
      <xdr:row>35</xdr:row>
      <xdr:rowOff>164768</xdr:rowOff>
    </xdr:to>
    <xdr:graphicFrame macro="">
      <xdr:nvGraphicFramePr>
        <xdr:cNvPr id="11" name="Chart 10">
          <a:extLst>
            <a:ext uri="{FF2B5EF4-FFF2-40B4-BE49-F238E27FC236}">
              <a16:creationId xmlns:a16="http://schemas.microsoft.com/office/drawing/2014/main" id="{3122601D-FD7A-4DDC-A49C-DD20EE344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xdr:colOff>
      <xdr:row>6</xdr:row>
      <xdr:rowOff>14654</xdr:rowOff>
    </xdr:from>
    <xdr:to>
      <xdr:col>5</xdr:col>
      <xdr:colOff>652097</xdr:colOff>
      <xdr:row>7</xdr:row>
      <xdr:rowOff>175846</xdr:rowOff>
    </xdr:to>
    <xdr:sp macro="" textlink="">
      <xdr:nvSpPr>
        <xdr:cNvPr id="2" name="TextBox 1">
          <a:extLst>
            <a:ext uri="{FF2B5EF4-FFF2-40B4-BE49-F238E27FC236}">
              <a16:creationId xmlns:a16="http://schemas.microsoft.com/office/drawing/2014/main" id="{EA6B50AB-20A6-9546-DD0D-8342B16C0B13}"/>
            </a:ext>
          </a:extLst>
        </xdr:cNvPr>
        <xdr:cNvSpPr txBox="1"/>
      </xdr:nvSpPr>
      <xdr:spPr>
        <a:xfrm>
          <a:off x="2" y="1157654"/>
          <a:ext cx="1260230" cy="351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Financial Data</a:t>
          </a:r>
        </a:p>
      </xdr:txBody>
    </xdr:sp>
    <xdr:clientData/>
  </xdr:twoCellAnchor>
  <mc:AlternateContent xmlns:mc="http://schemas.openxmlformats.org/markup-compatibility/2006">
    <mc:Choice xmlns:a14="http://schemas.microsoft.com/office/drawing/2010/main" Requires="a14">
      <xdr:twoCellAnchor editAs="oneCell">
        <xdr:from>
          <xdr:col>23</xdr:col>
          <xdr:colOff>279400</xdr:colOff>
          <xdr:row>11</xdr:row>
          <xdr:rowOff>31750</xdr:rowOff>
        </xdr:from>
        <xdr:to>
          <xdr:col>25</xdr:col>
          <xdr:colOff>152400</xdr:colOff>
          <xdr:row>12</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solidFill>
              <a:srgbClr val="006260"/>
            </a:solidFill>
            <a:ln>
              <a:noFill/>
            </a:ln>
            <a:extLs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Denied Claims</a:t>
              </a:r>
            </a:p>
          </xdr:txBody>
        </xdr:sp>
        <xdr:clientData/>
      </xdr:twoCellAnchor>
    </mc:Choice>
    <mc:Fallback/>
  </mc:AlternateContent>
  <xdr:twoCellAnchor>
    <xdr:from>
      <xdr:col>4</xdr:col>
      <xdr:colOff>212481</xdr:colOff>
      <xdr:row>37</xdr:row>
      <xdr:rowOff>121920</xdr:rowOff>
    </xdr:from>
    <xdr:to>
      <xdr:col>5</xdr:col>
      <xdr:colOff>853440</xdr:colOff>
      <xdr:row>39</xdr:row>
      <xdr:rowOff>50605</xdr:rowOff>
    </xdr:to>
    <xdr:sp macro="" textlink="">
      <xdr:nvSpPr>
        <xdr:cNvPr id="5" name="TextBox 4">
          <a:extLst>
            <a:ext uri="{FF2B5EF4-FFF2-40B4-BE49-F238E27FC236}">
              <a16:creationId xmlns:a16="http://schemas.microsoft.com/office/drawing/2014/main" id="{A7FCF4D4-0F94-34DA-0E0A-7A09ABDC5476}"/>
            </a:ext>
          </a:extLst>
        </xdr:cNvPr>
        <xdr:cNvSpPr txBox="1"/>
      </xdr:nvSpPr>
      <xdr:spPr>
        <a:xfrm>
          <a:off x="3128401" y="8371840"/>
          <a:ext cx="1311519" cy="335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Claims</a:t>
          </a:r>
          <a:r>
            <a:rPr lang="en-US" sz="1400" b="1" baseline="0"/>
            <a:t> Data</a:t>
          </a:r>
          <a:endParaRPr lang="en-US" sz="1400" b="1"/>
        </a:p>
      </xdr:txBody>
    </xdr:sp>
    <xdr:clientData/>
  </xdr:twoCellAnchor>
  <xdr:twoCellAnchor>
    <xdr:from>
      <xdr:col>4</xdr:col>
      <xdr:colOff>293079</xdr:colOff>
      <xdr:row>59</xdr:row>
      <xdr:rowOff>65941</xdr:rowOff>
    </xdr:from>
    <xdr:to>
      <xdr:col>7</xdr:col>
      <xdr:colOff>162560</xdr:colOff>
      <xdr:row>61</xdr:row>
      <xdr:rowOff>7326</xdr:rowOff>
    </xdr:to>
    <xdr:sp macro="" textlink="">
      <xdr:nvSpPr>
        <xdr:cNvPr id="12" name="TextBox 11">
          <a:extLst>
            <a:ext uri="{FF2B5EF4-FFF2-40B4-BE49-F238E27FC236}">
              <a16:creationId xmlns:a16="http://schemas.microsoft.com/office/drawing/2014/main" id="{7F6DF831-38A6-44E2-86C3-D693A8ED3D7C}"/>
            </a:ext>
          </a:extLst>
        </xdr:cNvPr>
        <xdr:cNvSpPr txBox="1"/>
      </xdr:nvSpPr>
      <xdr:spPr>
        <a:xfrm>
          <a:off x="3208999" y="12745621"/>
          <a:ext cx="2185961" cy="347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Payor</a:t>
          </a:r>
          <a:r>
            <a:rPr lang="en-US" sz="1400" b="1" baseline="0"/>
            <a:t> Mix - Collections</a:t>
          </a:r>
          <a:endParaRPr lang="en-US" sz="1400" b="1"/>
        </a:p>
        <a:p>
          <a:endParaRPr lang="en-US" sz="1400" b="1"/>
        </a:p>
      </xdr:txBody>
    </xdr:sp>
    <xdr:clientData/>
  </xdr:twoCellAnchor>
  <xdr:twoCellAnchor>
    <xdr:from>
      <xdr:col>3</xdr:col>
      <xdr:colOff>1213485</xdr:colOff>
      <xdr:row>0</xdr:row>
      <xdr:rowOff>172085</xdr:rowOff>
    </xdr:from>
    <xdr:to>
      <xdr:col>29</xdr:col>
      <xdr:colOff>651510</xdr:colOff>
      <xdr:row>4</xdr:row>
      <xdr:rowOff>191135</xdr:rowOff>
    </xdr:to>
    <xdr:sp macro="" textlink="">
      <xdr:nvSpPr>
        <xdr:cNvPr id="1053" name="TextBox 18">
          <a:extLst>
            <a:ext uri="{FF2B5EF4-FFF2-40B4-BE49-F238E27FC236}">
              <a16:creationId xmlns:a16="http://schemas.microsoft.com/office/drawing/2014/main" id="{23AD72F2-0875-4DE9-891A-8E0B2870671A}"/>
            </a:ext>
          </a:extLst>
        </xdr:cNvPr>
        <xdr:cNvSpPr txBox="1"/>
      </xdr:nvSpPr>
      <xdr:spPr>
        <a:xfrm>
          <a:off x="2798445" y="172085"/>
          <a:ext cx="17969865" cy="831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Practice Dashboard</a:t>
          </a:r>
        </a:p>
      </xdr:txBody>
    </xdr:sp>
    <xdr:clientData/>
  </xdr:twoCellAnchor>
  <xdr:twoCellAnchor>
    <xdr:from>
      <xdr:col>4</xdr:col>
      <xdr:colOff>203200</xdr:colOff>
      <xdr:row>61</xdr:row>
      <xdr:rowOff>57150</xdr:rowOff>
    </xdr:from>
    <xdr:to>
      <xdr:col>30</xdr:col>
      <xdr:colOff>416560</xdr:colOff>
      <xdr:row>84</xdr:row>
      <xdr:rowOff>152400</xdr:rowOff>
    </xdr:to>
    <xdr:graphicFrame macro="">
      <xdr:nvGraphicFramePr>
        <xdr:cNvPr id="1060" name="Chart 1059">
          <a:extLst>
            <a:ext uri="{FF2B5EF4-FFF2-40B4-BE49-F238E27FC236}">
              <a16:creationId xmlns:a16="http://schemas.microsoft.com/office/drawing/2014/main" id="{B7F0EFDC-1BCA-463C-BB28-53D7015E99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190500</xdr:colOff>
      <xdr:row>0</xdr:row>
      <xdr:rowOff>177800</xdr:rowOff>
    </xdr:from>
    <xdr:to>
      <xdr:col>3</xdr:col>
      <xdr:colOff>1092200</xdr:colOff>
      <xdr:row>3</xdr:row>
      <xdr:rowOff>31750</xdr:rowOff>
    </xdr:to>
    <xdr:pic>
      <xdr:nvPicPr>
        <xdr:cNvPr id="4" name="Picture 5">
          <a:extLst>
            <a:ext uri="{FF2B5EF4-FFF2-40B4-BE49-F238E27FC236}">
              <a16:creationId xmlns:a16="http://schemas.microsoft.com/office/drawing/2014/main" id="{EA5E8880-049D-E492-4883-D3641C42145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90500" y="177800"/>
          <a:ext cx="23368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0.73421</cdr:x>
      <cdr:y>0.07371</cdr:y>
    </cdr:from>
    <cdr:to>
      <cdr:x>0.81938</cdr:x>
      <cdr:y>0.14005</cdr:y>
    </cdr:to>
    <cdr:sp macro="" textlink="">
      <cdr:nvSpPr>
        <cdr:cNvPr id="2" name="TextBox 1">
          <a:extLst xmlns:a="http://schemas.openxmlformats.org/drawingml/2006/main">
            <a:ext uri="{FF2B5EF4-FFF2-40B4-BE49-F238E27FC236}">
              <a16:creationId xmlns:a16="http://schemas.microsoft.com/office/drawing/2014/main" id="{5DD76C56-83CF-8F45-2604-3E73CB5F4931}"/>
            </a:ext>
          </a:extLst>
        </cdr:cNvPr>
        <cdr:cNvSpPr txBox="1"/>
      </cdr:nvSpPr>
      <cdr:spPr>
        <a:xfrm xmlns:a="http://schemas.openxmlformats.org/drawingml/2006/main">
          <a:off x="7326923" y="219808"/>
          <a:ext cx="849923" cy="1978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49530</xdr:colOff>
      <xdr:row>1</xdr:row>
      <xdr:rowOff>30480</xdr:rowOff>
    </xdr:from>
    <xdr:to>
      <xdr:col>18</xdr:col>
      <xdr:colOff>408305</xdr:colOff>
      <xdr:row>4</xdr:row>
      <xdr:rowOff>59055</xdr:rowOff>
    </xdr:to>
    <xdr:sp macro="" textlink="">
      <xdr:nvSpPr>
        <xdr:cNvPr id="33" name="TextBox 11">
          <a:extLst>
            <a:ext uri="{FF2B5EF4-FFF2-40B4-BE49-F238E27FC236}">
              <a16:creationId xmlns:a16="http://schemas.microsoft.com/office/drawing/2014/main" id="{AAE491F8-5961-4B9C-B28F-2E6725EB13A8}"/>
            </a:ext>
          </a:extLst>
        </xdr:cNvPr>
        <xdr:cNvSpPr txBox="1"/>
      </xdr:nvSpPr>
      <xdr:spPr>
        <a:xfrm>
          <a:off x="2965450" y="233680"/>
          <a:ext cx="18067655" cy="739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Fiscal</a:t>
          </a:r>
          <a:r>
            <a:rPr lang="en-US" sz="3200" b="1" cap="none" spc="0" baseline="0">
              <a:ln w="9525">
                <a:solidFill>
                  <a:schemeClr val="bg1"/>
                </a:solidFill>
                <a:prstDash val="solid"/>
              </a:ln>
              <a:solidFill>
                <a:schemeClr val="bg1"/>
              </a:solidFill>
              <a:effectLst>
                <a:outerShdw blurRad="12700" dist="38100" dir="2700000" algn="tl" rotWithShape="0">
                  <a:schemeClr val="bg1">
                    <a:lumMod val="50000"/>
                  </a:schemeClr>
                </a:outerShdw>
              </a:effectLst>
            </a:rPr>
            <a:t> Health</a:t>
          </a: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 Worksheet</a:t>
          </a:r>
        </a:p>
      </xdr:txBody>
    </xdr:sp>
    <xdr:clientData/>
  </xdr:twoCellAnchor>
  <xdr:twoCellAnchor>
    <xdr:from>
      <xdr:col>1</xdr:col>
      <xdr:colOff>177800</xdr:colOff>
      <xdr:row>2</xdr:row>
      <xdr:rowOff>0</xdr:rowOff>
    </xdr:from>
    <xdr:to>
      <xdr:col>3</xdr:col>
      <xdr:colOff>1079500</xdr:colOff>
      <xdr:row>3</xdr:row>
      <xdr:rowOff>158750</xdr:rowOff>
    </xdr:to>
    <xdr:pic>
      <xdr:nvPicPr>
        <xdr:cNvPr id="2" name="Picture 5">
          <a:extLst>
            <a:ext uri="{FF2B5EF4-FFF2-40B4-BE49-F238E27FC236}">
              <a16:creationId xmlns:a16="http://schemas.microsoft.com/office/drawing/2014/main" id="{31211D8D-6D34-AD0F-35E1-D1ABE00E77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06400"/>
          <a:ext cx="23368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76200</xdr:colOff>
      <xdr:row>0</xdr:row>
      <xdr:rowOff>96520</xdr:rowOff>
    </xdr:from>
    <xdr:to>
      <xdr:col>20</xdr:col>
      <xdr:colOff>457200</xdr:colOff>
      <xdr:row>4</xdr:row>
      <xdr:rowOff>115570</xdr:rowOff>
    </xdr:to>
    <xdr:sp macro="" textlink="">
      <xdr:nvSpPr>
        <xdr:cNvPr id="42" name="TextBox 11">
          <a:extLst>
            <a:ext uri="{FF2B5EF4-FFF2-40B4-BE49-F238E27FC236}">
              <a16:creationId xmlns:a16="http://schemas.microsoft.com/office/drawing/2014/main" id="{EB43D55F-AD0B-42D7-B597-238A76E8C36C}"/>
            </a:ext>
          </a:extLst>
        </xdr:cNvPr>
        <xdr:cNvSpPr txBox="1"/>
      </xdr:nvSpPr>
      <xdr:spPr>
        <a:xfrm>
          <a:off x="2992120" y="96520"/>
          <a:ext cx="18089880" cy="831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Revenue</a:t>
          </a:r>
          <a:r>
            <a:rPr lang="en-US" sz="3200" b="1" cap="none" spc="0" baseline="0">
              <a:ln w="9525">
                <a:solidFill>
                  <a:schemeClr val="bg1"/>
                </a:solidFill>
                <a:prstDash val="solid"/>
              </a:ln>
              <a:solidFill>
                <a:schemeClr val="bg1"/>
              </a:solidFill>
              <a:effectLst>
                <a:outerShdw blurRad="12700" dist="38100" dir="2700000" algn="tl" rotWithShape="0">
                  <a:schemeClr val="bg1">
                    <a:lumMod val="50000"/>
                  </a:schemeClr>
                </a:outerShdw>
              </a:effectLst>
            </a:rPr>
            <a:t> Overview</a:t>
          </a:r>
          <a:endPar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endParaRPr>
        </a:p>
      </xdr:txBody>
    </xdr:sp>
    <xdr:clientData/>
  </xdr:twoCellAnchor>
  <xdr:twoCellAnchor>
    <xdr:from>
      <xdr:col>1</xdr:col>
      <xdr:colOff>158750</xdr:colOff>
      <xdr:row>1</xdr:row>
      <xdr:rowOff>196850</xdr:rowOff>
    </xdr:from>
    <xdr:to>
      <xdr:col>3</xdr:col>
      <xdr:colOff>1060450</xdr:colOff>
      <xdr:row>4</xdr:row>
      <xdr:rowOff>50800</xdr:rowOff>
    </xdr:to>
    <xdr:pic>
      <xdr:nvPicPr>
        <xdr:cNvPr id="2" name="Picture 5">
          <a:extLst>
            <a:ext uri="{FF2B5EF4-FFF2-40B4-BE49-F238E27FC236}">
              <a16:creationId xmlns:a16="http://schemas.microsoft.com/office/drawing/2014/main" id="{58570C89-21C0-0AAC-3E82-ECBE75DC05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0" y="400050"/>
          <a:ext cx="23368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57150</xdr:colOff>
      <xdr:row>0</xdr:row>
      <xdr:rowOff>85725</xdr:rowOff>
    </xdr:from>
    <xdr:to>
      <xdr:col>25</xdr:col>
      <xdr:colOff>514350</xdr:colOff>
      <xdr:row>3</xdr:row>
      <xdr:rowOff>142875</xdr:rowOff>
    </xdr:to>
    <xdr:sp macro="" textlink="">
      <xdr:nvSpPr>
        <xdr:cNvPr id="45" name="TextBox 10">
          <a:extLst>
            <a:ext uri="{FF2B5EF4-FFF2-40B4-BE49-F238E27FC236}">
              <a16:creationId xmlns:a16="http://schemas.microsoft.com/office/drawing/2014/main" id="{0159012C-35B2-40AF-970D-190D152A5CB1}"/>
            </a:ext>
          </a:extLst>
        </xdr:cNvPr>
        <xdr:cNvSpPr txBox="1"/>
      </xdr:nvSpPr>
      <xdr:spPr>
        <a:xfrm>
          <a:off x="2066925" y="85725"/>
          <a:ext cx="15811500"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Payor Mix</a:t>
          </a:r>
          <a:r>
            <a:rPr lang="en-US" sz="3200" b="1" cap="none" spc="0" baseline="0">
              <a:ln w="9525">
                <a:solidFill>
                  <a:schemeClr val="bg1"/>
                </a:solidFill>
                <a:prstDash val="solid"/>
              </a:ln>
              <a:solidFill>
                <a:schemeClr val="bg1"/>
              </a:solidFill>
              <a:effectLst>
                <a:outerShdw blurRad="12700" dist="38100" dir="2700000" algn="tl" rotWithShape="0">
                  <a:schemeClr val="bg1">
                    <a:lumMod val="50000"/>
                  </a:schemeClr>
                </a:outerShdw>
              </a:effectLst>
            </a:rPr>
            <a:t> &amp; </a:t>
          </a: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Collection Monitoring</a:t>
          </a:r>
        </a:p>
      </xdr:txBody>
    </xdr:sp>
    <xdr:clientData/>
  </xdr:twoCellAnchor>
  <xdr:twoCellAnchor>
    <xdr:from>
      <xdr:col>1</xdr:col>
      <xdr:colOff>158750</xdr:colOff>
      <xdr:row>1</xdr:row>
      <xdr:rowOff>177800</xdr:rowOff>
    </xdr:from>
    <xdr:to>
      <xdr:col>3</xdr:col>
      <xdr:colOff>1060450</xdr:colOff>
      <xdr:row>3</xdr:row>
      <xdr:rowOff>76200</xdr:rowOff>
    </xdr:to>
    <xdr:pic>
      <xdr:nvPicPr>
        <xdr:cNvPr id="2" name="Picture 5">
          <a:extLst>
            <a:ext uri="{FF2B5EF4-FFF2-40B4-BE49-F238E27FC236}">
              <a16:creationId xmlns:a16="http://schemas.microsoft.com/office/drawing/2014/main" id="{72BE6EA7-BCF4-60AC-4CA1-FB3B5CB657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0" y="381000"/>
          <a:ext cx="23368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752475</xdr:colOff>
      <xdr:row>1</xdr:row>
      <xdr:rowOff>9525</xdr:rowOff>
    </xdr:from>
    <xdr:to>
      <xdr:col>20</xdr:col>
      <xdr:colOff>190500</xdr:colOff>
      <xdr:row>4</xdr:row>
      <xdr:rowOff>28575</xdr:rowOff>
    </xdr:to>
    <xdr:sp macro="" textlink="">
      <xdr:nvSpPr>
        <xdr:cNvPr id="40" name="TextBox 10">
          <a:extLst>
            <a:ext uri="{FF2B5EF4-FFF2-40B4-BE49-F238E27FC236}">
              <a16:creationId xmlns:a16="http://schemas.microsoft.com/office/drawing/2014/main" id="{71646159-1AB8-4A09-9643-348CE7A09BAE}"/>
            </a:ext>
          </a:extLst>
        </xdr:cNvPr>
        <xdr:cNvSpPr txBox="1"/>
      </xdr:nvSpPr>
      <xdr:spPr>
        <a:xfrm>
          <a:off x="1971675" y="209550"/>
          <a:ext cx="1581150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Reimbursement Analysis</a:t>
          </a:r>
        </a:p>
      </xdr:txBody>
    </xdr:sp>
    <xdr:clientData/>
  </xdr:twoCellAnchor>
  <xdr:twoCellAnchor>
    <xdr:from>
      <xdr:col>1</xdr:col>
      <xdr:colOff>184150</xdr:colOff>
      <xdr:row>3</xdr:row>
      <xdr:rowOff>88900</xdr:rowOff>
    </xdr:from>
    <xdr:to>
      <xdr:col>3</xdr:col>
      <xdr:colOff>1085850</xdr:colOff>
      <xdr:row>5</xdr:row>
      <xdr:rowOff>0</xdr:rowOff>
    </xdr:to>
    <xdr:pic>
      <xdr:nvPicPr>
        <xdr:cNvPr id="2" name="Picture 5">
          <a:extLst>
            <a:ext uri="{FF2B5EF4-FFF2-40B4-BE49-F238E27FC236}">
              <a16:creationId xmlns:a16="http://schemas.microsoft.com/office/drawing/2014/main" id="{A71654B6-A1E5-C2E5-0DA0-4E97BE2B51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806450"/>
          <a:ext cx="23368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104775</xdr:colOff>
      <xdr:row>0</xdr:row>
      <xdr:rowOff>142875</xdr:rowOff>
    </xdr:from>
    <xdr:to>
      <xdr:col>28</xdr:col>
      <xdr:colOff>219075</xdr:colOff>
      <xdr:row>4</xdr:row>
      <xdr:rowOff>47625</xdr:rowOff>
    </xdr:to>
    <xdr:sp macro="" textlink="">
      <xdr:nvSpPr>
        <xdr:cNvPr id="40" name="TextBox 11">
          <a:extLst>
            <a:ext uri="{FF2B5EF4-FFF2-40B4-BE49-F238E27FC236}">
              <a16:creationId xmlns:a16="http://schemas.microsoft.com/office/drawing/2014/main" id="{E32DA6A5-C445-4472-9168-7841C30A9B96}"/>
            </a:ext>
          </a:extLst>
        </xdr:cNvPr>
        <xdr:cNvSpPr txBox="1"/>
      </xdr:nvSpPr>
      <xdr:spPr>
        <a:xfrm>
          <a:off x="2114550" y="142875"/>
          <a:ext cx="1581150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Front Desk Operations</a:t>
          </a:r>
        </a:p>
      </xdr:txBody>
    </xdr:sp>
    <xdr:clientData/>
  </xdr:twoCellAnchor>
  <xdr:twoCellAnchor>
    <xdr:from>
      <xdr:col>1</xdr:col>
      <xdr:colOff>152400</xdr:colOff>
      <xdr:row>1</xdr:row>
      <xdr:rowOff>76200</xdr:rowOff>
    </xdr:from>
    <xdr:to>
      <xdr:col>3</xdr:col>
      <xdr:colOff>1054100</xdr:colOff>
      <xdr:row>3</xdr:row>
      <xdr:rowOff>107950</xdr:rowOff>
    </xdr:to>
    <xdr:pic>
      <xdr:nvPicPr>
        <xdr:cNvPr id="2" name="Picture 5">
          <a:extLst>
            <a:ext uri="{FF2B5EF4-FFF2-40B4-BE49-F238E27FC236}">
              <a16:creationId xmlns:a16="http://schemas.microsoft.com/office/drawing/2014/main" id="{713E0C24-3D0A-C948-9E3A-DB6937C69B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79400"/>
          <a:ext cx="23368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752475</xdr:colOff>
      <xdr:row>0</xdr:row>
      <xdr:rowOff>133350</xdr:rowOff>
    </xdr:from>
    <xdr:to>
      <xdr:col>24</xdr:col>
      <xdr:colOff>485775</xdr:colOff>
      <xdr:row>4</xdr:row>
      <xdr:rowOff>152400</xdr:rowOff>
    </xdr:to>
    <xdr:sp macro="" textlink="">
      <xdr:nvSpPr>
        <xdr:cNvPr id="25" name="TextBox 11">
          <a:extLst>
            <a:ext uri="{FF2B5EF4-FFF2-40B4-BE49-F238E27FC236}">
              <a16:creationId xmlns:a16="http://schemas.microsoft.com/office/drawing/2014/main" id="{20841027-43AD-4571-B9DE-EBFDB7D0E6A7}"/>
            </a:ext>
          </a:extLst>
        </xdr:cNvPr>
        <xdr:cNvSpPr txBox="1"/>
      </xdr:nvSpPr>
      <xdr:spPr>
        <a:xfrm>
          <a:off x="1971675" y="133350"/>
          <a:ext cx="15811500"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200" b="1" cap="none" spc="0">
              <a:ln w="9525">
                <a:solidFill>
                  <a:schemeClr val="bg1"/>
                </a:solidFill>
                <a:prstDash val="solid"/>
              </a:ln>
              <a:solidFill>
                <a:schemeClr val="bg1"/>
              </a:solidFill>
              <a:effectLst>
                <a:outerShdw blurRad="12700" dist="38100" dir="2700000" algn="tl" rotWithShape="0">
                  <a:schemeClr val="bg1">
                    <a:lumMod val="50000"/>
                  </a:schemeClr>
                </a:outerShdw>
              </a:effectLst>
            </a:rPr>
            <a:t>Claims Data</a:t>
          </a:r>
        </a:p>
      </xdr:txBody>
    </xdr:sp>
    <xdr:clientData/>
  </xdr:twoCellAnchor>
  <xdr:twoCellAnchor>
    <xdr:from>
      <xdr:col>1</xdr:col>
      <xdr:colOff>177800</xdr:colOff>
      <xdr:row>1</xdr:row>
      <xdr:rowOff>127000</xdr:rowOff>
    </xdr:from>
    <xdr:to>
      <xdr:col>3</xdr:col>
      <xdr:colOff>1079500</xdr:colOff>
      <xdr:row>3</xdr:row>
      <xdr:rowOff>184150</xdr:rowOff>
    </xdr:to>
    <xdr:pic>
      <xdr:nvPicPr>
        <xdr:cNvPr id="2" name="Picture 5">
          <a:extLst>
            <a:ext uri="{FF2B5EF4-FFF2-40B4-BE49-F238E27FC236}">
              <a16:creationId xmlns:a16="http://schemas.microsoft.com/office/drawing/2014/main" id="{5527FF54-0F6C-7B83-4C76-6F02399B5D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330200"/>
          <a:ext cx="23368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ephanie Whitekettle" refreshedDate="45582.309247569443" createdVersion="8" refreshedVersion="8" minRefreshableVersion="3" recordCount="12" xr:uid="{E44358C0-32AB-461C-B63D-FEEF13F74F07}">
  <cacheSource type="worksheet">
    <worksheetSource name="Data"/>
  </cacheSource>
  <cacheFields count="10">
    <cacheField name="Month" numFmtId="0">
      <sharedItems count="12">
        <s v="January"/>
        <s v="February"/>
        <s v="March"/>
        <s v="April"/>
        <s v="May"/>
        <s v="June"/>
        <s v="July"/>
        <s v="August"/>
        <s v="Sept"/>
        <s v="Oct"/>
        <s v="Nov"/>
        <s v="Dec"/>
      </sharedItems>
    </cacheField>
    <cacheField name="Revenue" numFmtId="0">
      <sharedItems containsSemiMixedTypes="0" containsString="0" containsNumber="1" containsInteger="1" minValue="21350" maxValue="105000"/>
    </cacheField>
    <cacheField name="Expenses" numFmtId="0">
      <sharedItems containsSemiMixedTypes="0" containsString="0" containsNumber="1" containsInteger="1" minValue="6000" maxValue="15000"/>
    </cacheField>
    <cacheField name="Days A/R &lt; 30" numFmtId="0">
      <sharedItems containsSemiMixedTypes="0" containsString="0" containsNumber="1" containsInteger="1" minValue="19000" maxValue="90000"/>
    </cacheField>
    <cacheField name="Days A/R 31-60" numFmtId="0">
      <sharedItems containsSemiMixedTypes="0" containsString="0" containsNumber="1" containsInteger="1" minValue="9000" maxValue="26000"/>
    </cacheField>
    <cacheField name="Days A/R 61-90" numFmtId="0">
      <sharedItems containsSemiMixedTypes="0" containsString="0" containsNumber="1" containsInteger="1" minValue="4000" maxValue="23000"/>
    </cacheField>
    <cacheField name="Days A/R &gt;90" numFmtId="0">
      <sharedItems containsSemiMixedTypes="0" containsString="0" containsNumber="1" containsInteger="1" minValue="5000" maxValue="30000"/>
    </cacheField>
    <cacheField name="Claims Processed" numFmtId="0">
      <sharedItems containsSemiMixedTypes="0" containsString="0" containsNumber="1" containsInteger="1" minValue="322" maxValue="546"/>
    </cacheField>
    <cacheField name="Claims Denials" numFmtId="0">
      <sharedItems containsSemiMixedTypes="0" containsString="0" containsNumber="1" containsInteger="1" minValue="25" maxValue="75"/>
    </cacheField>
    <cacheField name="Patient Visits" numFmtId="0">
      <sharedItems containsSemiMixedTypes="0" containsString="0" containsNumber="1" containsInteger="1" minValue="341" maxValue="546"/>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tephanie Whitekettle" refreshedDate="45574.744251620374" backgroundQuery="1" createdVersion="8" refreshedVersion="8" minRefreshableVersion="3" recordCount="0" supportSubquery="1" supportAdvancedDrill="1" xr:uid="{0CA3908D-3CE7-4E3D-A7CF-6A5614DDF767}">
  <cacheSource type="external" connectionId="1"/>
  <cacheFields count="3">
    <cacheField name="[Data].[Month].[Month]" caption="Month" numFmtId="0" level="1">
      <sharedItems count="12">
        <s v="April"/>
        <s v="August"/>
        <s v="Dec"/>
        <s v="February"/>
        <s v="January"/>
        <s v="July"/>
        <s v="June"/>
        <s v="March"/>
        <s v="May"/>
        <s v="Nov"/>
        <s v="Oct"/>
        <s v="Sept"/>
      </sharedItems>
    </cacheField>
    <cacheField name="[Measures].[Sum of Revenue]" caption="Sum of Revenue" numFmtId="0" hierarchy="12" level="32767"/>
    <cacheField name="[Measures].[Sum of Expenses]" caption="Sum of Expenses" numFmtId="0" hierarchy="13" level="32767"/>
  </cacheFields>
  <cacheHierarchies count="14">
    <cacheHierarchy uniqueName="[Data].[Month]" caption="Month" attribute="1" defaultMemberUniqueName="[Data].[Month].[All]" allUniqueName="[Data].[Month].[All]" dimensionUniqueName="[Data]" displayFolder="" count="2" memberValueDatatype="130" unbalanced="0">
      <fieldsUsage count="2">
        <fieldUsage x="-1"/>
        <fieldUsage x="0"/>
      </fieldsUsage>
    </cacheHierarchy>
    <cacheHierarchy uniqueName="[Data].[Revenue]" caption="Revenue" attribute="1" defaultMemberUniqueName="[Data].[Revenue].[All]" allUniqueName="[Data].[Revenue].[All]" dimensionUniqueName="[Data]" displayFolder="" count="0" memberValueDatatype="20" unbalanced="0"/>
    <cacheHierarchy uniqueName="[Data].[Expenses]" caption="Expenses" attribute="1" defaultMemberUniqueName="[Data].[Expenses].[All]" allUniqueName="[Data].[Expenses].[All]" dimensionUniqueName="[Data]" displayFolder="" count="0" memberValueDatatype="20" unbalanced="0"/>
    <cacheHierarchy uniqueName="[Data].[Days A/R &lt; 30]" caption="Days A/R &lt; 30" attribute="1" defaultMemberUniqueName="[Data].[Days A/R &lt; 30].[All]" allUniqueName="[Data].[Days A/R &lt; 30].[All]" dimensionUniqueName="[Data]" displayFolder="" count="0" memberValueDatatype="20" unbalanced="0"/>
    <cacheHierarchy uniqueName="[Data].[Days A/R 31-60]" caption="Days A/R 31-60" attribute="1" defaultMemberUniqueName="[Data].[Days A/R 31-60].[All]" allUniqueName="[Data].[Days A/R 31-60].[All]" dimensionUniqueName="[Data]" displayFolder="" count="0" memberValueDatatype="20" unbalanced="0"/>
    <cacheHierarchy uniqueName="[Data].[Days A/R 61-90]" caption="Days A/R 61-90" attribute="1" defaultMemberUniqueName="[Data].[Days A/R 61-90].[All]" allUniqueName="[Data].[Days A/R 61-90].[All]" dimensionUniqueName="[Data]" displayFolder="" count="0" memberValueDatatype="20" unbalanced="0"/>
    <cacheHierarchy uniqueName="[Data].[Days A/R &gt;90]" caption="Days A/R &gt;90" attribute="1" defaultMemberUniqueName="[Data].[Days A/R &gt;90].[All]" allUniqueName="[Data].[Days A/R &gt;90].[All]" dimensionUniqueName="[Data]" displayFolder="" count="0" memberValueDatatype="20" unbalanced="0"/>
    <cacheHierarchy uniqueName="[Data].[Claims Processed]" caption="Claims Processed" attribute="1" defaultMemberUniqueName="[Data].[Claims Processed].[All]" allUniqueName="[Data].[Claims Processed].[All]" dimensionUniqueName="[Data]" displayFolder="" count="0" memberValueDatatype="20" unbalanced="0"/>
    <cacheHierarchy uniqueName="[Data].[Claims Denials]" caption="Claims Denials" attribute="1" defaultMemberUniqueName="[Data].[Claims Denials].[All]" allUniqueName="[Data].[Claims Denials].[All]" dimensionUniqueName="[Data]" displayFolder="" count="0" memberValueDatatype="20" unbalanced="0"/>
    <cacheHierarchy uniqueName="[Data].[Patient Visits]" caption="Patient Visits" attribute="1" defaultMemberUniqueName="[Data].[Patient Visits].[All]" allUniqueName="[Data].[Patient Visits].[All]" dimensionUniqueName="[Data]" displayFolder="" count="0" memberValueDatatype="20" unbalanced="0"/>
    <cacheHierarchy uniqueName="[Measures].[__XL_Count Data]" caption="__XL_Count Data" measure="1" displayFolder="" measureGroup="Data" count="0" hidden="1"/>
    <cacheHierarchy uniqueName="[Measures].[__No measures defined]" caption="__No measures defined" measure="1" displayFolder="" count="0" hidden="1"/>
    <cacheHierarchy uniqueName="[Measures].[Sum of Revenue]" caption="Sum of Revenue" measure="1" displayFolder="" measureGroup="Data" count="0" oneField="1" hidden="1">
      <fieldsUsage count="1">
        <fieldUsage x="1"/>
      </fieldsUsage>
      <extLst>
        <ext xmlns:x15="http://schemas.microsoft.com/office/spreadsheetml/2010/11/main" uri="{B97F6D7D-B522-45F9-BDA1-12C45D357490}">
          <x15:cacheHierarchy aggregatedColumn="1"/>
        </ext>
      </extLst>
    </cacheHierarchy>
    <cacheHierarchy uniqueName="[Measures].[Sum of Expenses]" caption="Sum of Expenses" measure="1" displayFolder="" measureGroup="Data"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name="Data" uniqueName="[Data]" caption="Data"/>
    <dimension measure="1" name="Measures" uniqueName="[Measures]" caption="Measures"/>
  </dimensions>
  <measureGroups count="1">
    <measureGroup name="Data" caption="Data"/>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n v="25000"/>
    <n v="6000"/>
    <n v="21000"/>
    <n v="9000"/>
    <n v="7000"/>
    <n v="5000"/>
    <n v="367"/>
    <n v="75"/>
    <n v="396"/>
  </r>
  <r>
    <x v="1"/>
    <n v="21350"/>
    <n v="7500"/>
    <n v="19000"/>
    <n v="11000"/>
    <n v="4000"/>
    <n v="9000"/>
    <n v="322"/>
    <n v="50"/>
    <n v="341"/>
  </r>
  <r>
    <x v="2"/>
    <n v="32000"/>
    <n v="10000"/>
    <n v="28000"/>
    <n v="10000"/>
    <n v="6000"/>
    <n v="11000"/>
    <n v="399"/>
    <n v="65"/>
    <n v="408"/>
  </r>
  <r>
    <x v="3"/>
    <n v="50000"/>
    <n v="10000"/>
    <n v="40000"/>
    <n v="20000"/>
    <n v="5000"/>
    <n v="20000"/>
    <n v="422"/>
    <n v="70"/>
    <n v="422"/>
  </r>
  <r>
    <x v="4"/>
    <n v="60000"/>
    <n v="12000"/>
    <n v="42000"/>
    <n v="18000"/>
    <n v="6000"/>
    <n v="10000"/>
    <n v="471"/>
    <n v="25"/>
    <n v="486"/>
  </r>
  <r>
    <x v="5"/>
    <n v="75000"/>
    <n v="11000"/>
    <n v="61000"/>
    <n v="22000"/>
    <n v="11000"/>
    <n v="11000"/>
    <n v="469"/>
    <n v="50"/>
    <n v="477"/>
  </r>
  <r>
    <x v="6"/>
    <n v="78000"/>
    <n v="9000"/>
    <n v="69000"/>
    <n v="21000"/>
    <n v="10000"/>
    <n v="15000"/>
    <n v="388"/>
    <n v="60"/>
    <n v="402"/>
  </r>
  <r>
    <x v="7"/>
    <n v="92000"/>
    <n v="10500"/>
    <n v="84000"/>
    <n v="26000"/>
    <n v="14000"/>
    <n v="18000"/>
    <n v="439"/>
    <n v="45"/>
    <n v="444"/>
  </r>
  <r>
    <x v="8"/>
    <n v="84000"/>
    <n v="11000"/>
    <n v="71000"/>
    <n v="22000"/>
    <n v="12000"/>
    <n v="14000"/>
    <n v="498"/>
    <n v="40"/>
    <n v="513"/>
  </r>
  <r>
    <x v="9"/>
    <n v="98000"/>
    <n v="12000"/>
    <n v="76000"/>
    <n v="17000"/>
    <n v="21000"/>
    <n v="25000"/>
    <n v="546"/>
    <n v="50"/>
    <n v="546"/>
  </r>
  <r>
    <x v="10"/>
    <n v="100000"/>
    <n v="15000"/>
    <n v="84000"/>
    <n v="19000"/>
    <n v="23000"/>
    <n v="21000"/>
    <n v="490"/>
    <n v="52"/>
    <n v="494"/>
  </r>
  <r>
    <x v="11"/>
    <n v="105000"/>
    <n v="12500"/>
    <n v="90000"/>
    <n v="24000"/>
    <n v="16000"/>
    <n v="30000"/>
    <n v="399"/>
    <n v="48"/>
    <n v="4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C1F8E05-86F0-4290-9F85-1A24F6E0F07A}"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0">
  <location ref="E85:G98" firstHeaderRow="0" firstDataRow="1" firstDataCol="1"/>
  <pivotFields count="10">
    <pivotField axis="axisRow" showAll="0">
      <items count="13">
        <item x="0"/>
        <item x="1"/>
        <item x="2"/>
        <item x="3"/>
        <item x="4"/>
        <item x="5"/>
        <item x="6"/>
        <item x="7"/>
        <item x="8"/>
        <item x="9"/>
        <item x="10"/>
        <item x="11"/>
        <item t="default"/>
      </items>
    </pivotField>
    <pivotField dataField="1" showAll="0"/>
    <pivotField showAll="0"/>
    <pivotField showAll="0"/>
    <pivotField showAll="0"/>
    <pivotField showAll="0"/>
    <pivotField showAll="0"/>
    <pivotField showAll="0"/>
    <pivotField showAll="0"/>
    <pivotField dataField="1" showAll="0"/>
  </pivotFields>
  <rowFields count="1">
    <field x="0"/>
  </rowFields>
  <rowItems count="13">
    <i>
      <x/>
    </i>
    <i>
      <x v="1"/>
    </i>
    <i>
      <x v="2"/>
    </i>
    <i>
      <x v="3"/>
    </i>
    <i>
      <x v="4"/>
    </i>
    <i>
      <x v="5"/>
    </i>
    <i>
      <x v="6"/>
    </i>
    <i>
      <x v="7"/>
    </i>
    <i>
      <x v="8"/>
    </i>
    <i>
      <x v="9"/>
    </i>
    <i>
      <x v="10"/>
    </i>
    <i>
      <x v="11"/>
    </i>
    <i t="grand">
      <x/>
    </i>
  </rowItems>
  <colFields count="1">
    <field x="-2"/>
  </colFields>
  <colItems count="2">
    <i>
      <x/>
    </i>
    <i i="1">
      <x v="1"/>
    </i>
  </colItems>
  <dataFields count="2">
    <dataField name="Sum of Revenue" fld="1" baseField="0" baseItem="0"/>
    <dataField name="Sum of Patient Visits" fld="9" baseField="0" baseItem="0"/>
  </dataFields>
  <chartFormats count="2">
    <chartFormat chart="8" format="4" series="1">
      <pivotArea type="data" outline="0" fieldPosition="0">
        <references count="1">
          <reference field="4294967294" count="1" selected="0">
            <x v="0"/>
          </reference>
        </references>
      </pivotArea>
    </chartFormat>
    <chartFormat chart="8"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4CF3F88-2AA7-45F7-836C-713A692186C6}" name="DataSheet" cacheId="1" applyNumberFormats="0" applyBorderFormats="0" applyFontFormats="0" applyPatternFormats="0" applyAlignmentFormats="0" applyWidthHeightFormats="1" dataCaption="Values" updatedVersion="8" minRefreshableVersion="3" useAutoFormatting="1" subtotalHiddenItems="1" itemPrintTitles="1" createdVersion="8" indent="0" outline="1" outlineData="1" multipleFieldFilters="0">
  <location ref="A85:C98" firstHeaderRow="0" firstDataRow="1" firstDataCol="1"/>
  <pivotFields count="3">
    <pivotField axis="axisRow" allDrilled="1" subtotalTop="0" showAll="0" nonAutoSortDefault="1" defaultSubtotal="0" defaultAttributeDrillState="1">
      <items count="12">
        <item x="0"/>
        <item x="1"/>
        <item x="2"/>
        <item x="3"/>
        <item x="4"/>
        <item x="5"/>
        <item x="6"/>
        <item x="7"/>
        <item x="8"/>
        <item x="9"/>
        <item x="10"/>
        <item x="11"/>
      </items>
    </pivotField>
    <pivotField dataField="1" subtotalTop="0" showAll="0" defaultSubtotal="0"/>
    <pivotField dataField="1" subtotalTop="0" showAll="0" defaultSubtotal="0"/>
  </pivotFields>
  <rowFields count="1">
    <field x="0"/>
  </rowFields>
  <rowItems count="13">
    <i>
      <x/>
    </i>
    <i>
      <x v="1"/>
    </i>
    <i>
      <x v="2"/>
    </i>
    <i>
      <x v="3"/>
    </i>
    <i>
      <x v="4"/>
    </i>
    <i>
      <x v="5"/>
    </i>
    <i>
      <x v="6"/>
    </i>
    <i>
      <x v="7"/>
    </i>
    <i>
      <x v="8"/>
    </i>
    <i>
      <x v="9"/>
    </i>
    <i>
      <x v="10"/>
    </i>
    <i>
      <x v="11"/>
    </i>
    <i t="grand">
      <x/>
    </i>
  </rowItems>
  <colFields count="1">
    <field x="-2"/>
  </colFields>
  <colItems count="2">
    <i>
      <x/>
    </i>
    <i i="1">
      <x v="1"/>
    </i>
  </colItems>
  <dataFields count="2">
    <dataField name="Sum of Revenue" fld="1" baseField="0" baseItem="0"/>
    <dataField name="Sum of Expenses" fld="2" baseField="0" baseItem="0"/>
  </dataFields>
  <pivotHierarchies count="1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ractice Support Scorecard.xlsx!Data">
        <x15:activeTabTopLevelEntity name="[Data]"/>
      </x15:pivotTableUISettings>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982C07-871F-4185-A2AA-DC8518D4043F}" name="Data" displayName="Data" ref="F7:O19" totalsRowShown="0" tableBorderDxfId="23">
  <autoFilter ref="F7:O19" xr:uid="{23982C07-871F-4185-A2AA-DC8518D4043F}"/>
  <tableColumns count="10">
    <tableColumn id="1" xr3:uid="{F1716207-694D-4C40-9A14-9EC90790BD19}" name="Month" dataDxfId="22"/>
    <tableColumn id="2" xr3:uid="{FA76A467-5E8C-452F-A7DD-43E6C6574E03}" name="Revenue" dataDxfId="21"/>
    <tableColumn id="3" xr3:uid="{97EA5484-8E2B-4B43-9910-ED45AC9989D0}" name="Expenses" dataDxfId="20"/>
    <tableColumn id="4" xr3:uid="{E6A7FC82-78E4-4FA6-BBE4-DB0F99E2C739}" name="Days A/R &lt; 30" dataDxfId="19"/>
    <tableColumn id="5" xr3:uid="{F456EC00-531C-4142-89BE-D8614B74D840}" name="Days A/R 31-60" dataDxfId="18"/>
    <tableColumn id="6" xr3:uid="{25F09619-FBEC-4A1C-99D9-2CED51174416}" name="Days A/R 61-90" dataDxfId="17"/>
    <tableColumn id="7" xr3:uid="{FA4EED5B-EF31-4A51-9C1F-B9E3BBD8D3D6}" name="Days A/R &gt;90" dataDxfId="16"/>
    <tableColumn id="8" xr3:uid="{AD0DFDFC-B5EB-4628-9A76-956D59AF8475}" name="Claims Processed" dataDxfId="15">
      <calculatedColumnFormula>'Claims Data'!J14</calculatedColumnFormula>
    </tableColumn>
    <tableColumn id="9" xr3:uid="{8C4EE4A9-6CA7-4373-B5DA-566FEE6860EA}" name="Claims Denials" dataDxfId="14">
      <calculatedColumnFormula>'Claims Data'!K14</calculatedColumnFormula>
    </tableColumn>
    <tableColumn id="10" xr3:uid="{65024D7E-4E4F-45FF-AE33-3B63FBEF00B0}" name="Patient Visits" dataDxfId="1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B5672B-DCFE-4107-BAD7-F8A304312015}" name="Data3" displayName="Data3" ref="A67:J79" totalsRowShown="0" headerRowDxfId="12" dataDxfId="11" tableBorderDxfId="10">
  <autoFilter ref="A67:J79" xr:uid="{5EB5672B-DCFE-4107-BAD7-F8A304312015}"/>
  <tableColumns count="10">
    <tableColumn id="1" xr3:uid="{BB5EE65F-DBFD-4EC9-8893-0A8BDBA588A2}" name="Month" dataDxfId="9"/>
    <tableColumn id="2" xr3:uid="{82513D8F-FE74-4F7C-B12C-72F718CC3903}" name="Revenue" dataDxfId="8">
      <calculatedColumnFormula>IF(B$66,'Revenue Overview'!G8,"N/A")</calculatedColumnFormula>
    </tableColumn>
    <tableColumn id="3" xr3:uid="{FF801542-3074-469C-8164-1D8F35DCFCD1}" name="Expenses" dataDxfId="7">
      <calculatedColumnFormula>IF(C$66,'Revenue Overview'!H8,"N/A")</calculatedColumnFormula>
    </tableColumn>
    <tableColumn id="4" xr3:uid="{ED22A0C8-B87F-4D34-857E-CB66169DB30A}" name="Days A/R &lt; 30" dataDxfId="6"/>
    <tableColumn id="5" xr3:uid="{47B9F036-84B2-4119-8225-E540D76CBBFB}" name="Days A/R 31-60" dataDxfId="5"/>
    <tableColumn id="6" xr3:uid="{499A2420-AF6D-4757-9E52-2DFDC413C059}" name="Days A/R 61-90" dataDxfId="4"/>
    <tableColumn id="7" xr3:uid="{157D751C-1B31-419B-BC92-3A9198C80422}" name="Days A/R &gt;90" dataDxfId="3">
      <calculatedColumnFormula>IF(G$66,'Revenue Overview'!L8,"N/A")</calculatedColumnFormula>
    </tableColumn>
    <tableColumn id="8" xr3:uid="{086BF55D-BE6F-4CDC-AFE5-95FF929E759C}" name="Claims Processed" dataDxfId="2">
      <calculatedColumnFormula>'Data Charting Duplicates '!R71</calculatedColumnFormula>
    </tableColumn>
    <tableColumn id="9" xr3:uid="{753B266F-164D-40EE-A1FC-F96A07A18CA1}" name="Claims Denials" dataDxfId="1">
      <calculatedColumnFormula>IF(I$66,'Revenue Overview'!N8,"N/A")</calculatedColumnFormula>
    </tableColumn>
    <tableColumn id="10" xr3:uid="{E85406A3-3F7C-4C8E-8EF6-EECAFC7EF9C7}" name="Patient Visit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medicaid.ncdhhs.gov/medicaid-managed-care-quality-measurement-technical-specifications-manual/download?attachment" TargetMode="External"/><Relationship Id="rId2" Type="http://schemas.openxmlformats.org/officeDocument/2006/relationships/hyperlink" Target="https://www.ncqa.org/wp-content/uploads/HEDIS-MY-2024-Measure-Description.pdf" TargetMode="External"/><Relationship Id="rId1" Type="http://schemas.openxmlformats.org/officeDocument/2006/relationships/hyperlink" Target="https://qpp.cms.gov/mips/explore-measures" TargetMode="External"/><Relationship Id="rId6" Type="http://schemas.openxmlformats.org/officeDocument/2006/relationships/drawing" Target="../drawings/drawing11.xml"/><Relationship Id="rId5" Type="http://schemas.openxmlformats.org/officeDocument/2006/relationships/printerSettings" Target="../printerSettings/printerSettings5.bin"/><Relationship Id="rId4" Type="http://schemas.openxmlformats.org/officeDocument/2006/relationships/hyperlink" Target="https://medicaid.ncdhhs.gov/medicaid-managed-care-quality-measurement-technical-specifications-manual/download?attachment"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table" Target="../tables/table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ctrlProp" Target="../ctrlProps/ctrlProp12.xml"/><Relationship Id="rId5" Type="http://schemas.openxmlformats.org/officeDocument/2006/relationships/vmlDrawing" Target="../drawings/vmlDrawing4.vml"/><Relationship Id="rId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qualityforum.org/QPS/" TargetMode="External"/><Relationship Id="rId2" Type="http://schemas.openxmlformats.org/officeDocument/2006/relationships/hyperlink" Target="https://medicaid.ncdhhs.gov/nc-medicaid-quality-measure-performance-and-targets-amh-measure-set/download?attachment" TargetMode="External"/><Relationship Id="rId1" Type="http://schemas.openxmlformats.org/officeDocument/2006/relationships/hyperlink" Target="https://medicaid.ncdhhs.gov/medicaid-managed-care-quality-measurement-technical-specifications-manual/download?attachment" TargetMode="External"/><Relationship Id="rId5" Type="http://schemas.openxmlformats.org/officeDocument/2006/relationships/drawing" Target="../drawings/drawing10.xml"/><Relationship Id="rId4" Type="http://schemas.openxmlformats.org/officeDocument/2006/relationships/hyperlink" Target="https://www.qualityforum.org/Qps/QpsTool.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B6F3-D206-441A-A790-5EA9A2F3A01F}">
  <sheetPr codeName="Sheet9"/>
  <dimension ref="B1:AH71"/>
  <sheetViews>
    <sheetView zoomScaleNormal="100" workbookViewId="0">
      <pane xSplit="4" topLeftCell="E1" activePane="topRight" state="frozen"/>
      <selection activeCell="B15" sqref="B15:D15"/>
      <selection pane="topRight" activeCell="M13" sqref="M13"/>
    </sheetView>
  </sheetViews>
  <sheetFormatPr defaultColWidth="8.81640625" defaultRowHeight="16"/>
  <cols>
    <col min="1" max="1" width="0" hidden="1" customWidth="1"/>
    <col min="2" max="3" width="10.26953125" style="259" customWidth="1"/>
    <col min="4" max="4" width="17.453125" style="259" customWidth="1"/>
    <col min="5" max="5" width="13.7265625" customWidth="1"/>
  </cols>
  <sheetData>
    <row r="1" spans="2:34" ht="18.5">
      <c r="B1" s="258"/>
      <c r="C1" s="258"/>
      <c r="D1" s="258"/>
      <c r="E1" s="270"/>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row>
    <row r="2" spans="2:34">
      <c r="B2" s="258"/>
      <c r="C2" s="258"/>
      <c r="D2" s="258"/>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row>
    <row r="3" spans="2:34">
      <c r="B3" s="258"/>
      <c r="C3" s="258"/>
      <c r="D3" s="258"/>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row>
    <row r="4" spans="2:34">
      <c r="B4" s="258"/>
      <c r="C4" s="258"/>
      <c r="D4" s="258"/>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row>
    <row r="5" spans="2:34">
      <c r="B5" s="258"/>
      <c r="C5" s="258"/>
      <c r="D5" s="258"/>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row>
    <row r="6" spans="2:34" ht="18.5">
      <c r="B6" s="258"/>
      <c r="C6" s="258"/>
      <c r="D6" s="258"/>
      <c r="E6" s="113" t="s">
        <v>168</v>
      </c>
      <c r="F6" s="113"/>
      <c r="G6" s="113"/>
      <c r="H6" s="113"/>
      <c r="I6" s="113"/>
      <c r="J6" s="113"/>
      <c r="K6" s="113"/>
      <c r="L6" s="113"/>
      <c r="M6" s="113"/>
      <c r="N6" s="113"/>
      <c r="O6" s="113"/>
      <c r="P6" s="114"/>
      <c r="Q6" s="114"/>
      <c r="R6" s="114"/>
      <c r="S6" s="257"/>
      <c r="T6" s="257"/>
      <c r="U6" s="257"/>
      <c r="V6" s="257"/>
      <c r="W6" s="257"/>
      <c r="X6" s="257"/>
      <c r="Y6" s="257"/>
      <c r="Z6" s="257"/>
      <c r="AA6" s="257"/>
      <c r="AB6" s="257"/>
      <c r="AC6" s="257"/>
      <c r="AD6" s="257"/>
      <c r="AE6" s="257"/>
      <c r="AF6" s="257"/>
      <c r="AG6" s="257"/>
    </row>
    <row r="7" spans="2:34" ht="8.5" customHeight="1">
      <c r="B7" s="258"/>
      <c r="C7" s="258"/>
      <c r="D7" s="258"/>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row>
    <row r="8" spans="2:34" s="50" customFormat="1" ht="14.15" customHeight="1">
      <c r="B8" s="400" t="s">
        <v>184</v>
      </c>
      <c r="C8" s="400"/>
      <c r="D8" s="400"/>
      <c r="E8"/>
      <c r="F8"/>
      <c r="G8"/>
      <c r="H8"/>
      <c r="I8"/>
      <c r="J8"/>
      <c r="K8"/>
      <c r="L8"/>
      <c r="M8"/>
      <c r="N8"/>
      <c r="O8"/>
      <c r="P8"/>
      <c r="Q8"/>
      <c r="R8"/>
      <c r="S8"/>
      <c r="T8"/>
      <c r="U8"/>
      <c r="V8"/>
      <c r="W8"/>
      <c r="X8"/>
      <c r="Y8"/>
      <c r="Z8"/>
      <c r="AA8"/>
      <c r="AB8"/>
      <c r="AC8"/>
      <c r="AD8"/>
      <c r="AE8"/>
      <c r="AF8"/>
      <c r="AG8"/>
      <c r="AH8"/>
    </row>
    <row r="9" spans="2:34" s="50" customFormat="1" ht="17.149999999999999" customHeight="1">
      <c r="B9" s="367"/>
      <c r="C9" s="367"/>
      <c r="D9" s="367"/>
      <c r="E9" s="365" t="s">
        <v>148</v>
      </c>
      <c r="F9" s="295" t="s">
        <v>287</v>
      </c>
      <c r="G9" s="295"/>
      <c r="H9" s="295"/>
      <c r="I9" s="295"/>
      <c r="J9" s="295"/>
      <c r="K9" s="295"/>
      <c r="L9" s="295"/>
      <c r="M9" s="295"/>
      <c r="N9" s="295"/>
      <c r="O9" s="295"/>
      <c r="P9" s="295"/>
      <c r="Q9" s="295"/>
      <c r="R9" s="295"/>
      <c r="S9"/>
      <c r="T9"/>
      <c r="U9"/>
      <c r="V9"/>
      <c r="W9"/>
      <c r="X9"/>
      <c r="Y9"/>
      <c r="Z9"/>
      <c r="AA9"/>
      <c r="AB9"/>
      <c r="AC9"/>
      <c r="AD9"/>
      <c r="AE9"/>
      <c r="AF9"/>
      <c r="AG9"/>
      <c r="AH9"/>
    </row>
    <row r="10" spans="2:34" s="50" customFormat="1" ht="21" customHeight="1">
      <c r="B10" s="403" t="s">
        <v>261</v>
      </c>
      <c r="C10" s="403"/>
      <c r="D10" s="403"/>
      <c r="E10" s="365"/>
      <c r="F10" s="295"/>
      <c r="G10" s="295"/>
      <c r="H10" s="295"/>
      <c r="I10" s="295"/>
      <c r="J10" s="295"/>
      <c r="K10" s="295"/>
      <c r="L10" s="295"/>
      <c r="M10" s="295"/>
      <c r="N10" s="295"/>
      <c r="O10" s="295"/>
      <c r="P10" s="295"/>
      <c r="Q10" s="295"/>
      <c r="R10" s="295"/>
      <c r="S10"/>
      <c r="T10"/>
      <c r="U10"/>
      <c r="V10"/>
      <c r="W10"/>
      <c r="X10"/>
      <c r="Y10"/>
      <c r="Z10"/>
      <c r="AA10"/>
      <c r="AB10"/>
      <c r="AC10"/>
      <c r="AD10"/>
      <c r="AE10"/>
      <c r="AF10"/>
      <c r="AG10"/>
      <c r="AH10"/>
    </row>
    <row r="11" spans="2:34" s="50" customFormat="1" ht="23.15" customHeight="1">
      <c r="B11" s="403" t="s">
        <v>5</v>
      </c>
      <c r="C11" s="403"/>
      <c r="D11" s="403"/>
      <c r="E11" s="365" t="s">
        <v>147</v>
      </c>
      <c r="F11" s="295" t="s">
        <v>258</v>
      </c>
      <c r="G11" s="295"/>
      <c r="H11" s="295"/>
      <c r="I11" s="295"/>
      <c r="J11" s="295"/>
      <c r="K11" s="295"/>
      <c r="L11" s="295"/>
      <c r="M11" s="295"/>
      <c r="N11" s="295"/>
      <c r="O11" s="295"/>
      <c r="P11" s="295"/>
      <c r="Q11" s="295"/>
      <c r="R11" s="295"/>
      <c r="S11"/>
      <c r="T11"/>
      <c r="U11"/>
      <c r="V11"/>
      <c r="W11"/>
      <c r="X11"/>
      <c r="Y11"/>
      <c r="Z11"/>
      <c r="AA11"/>
      <c r="AB11"/>
      <c r="AC11"/>
      <c r="AD11"/>
      <c r="AE11"/>
      <c r="AF11"/>
      <c r="AG11"/>
      <c r="AH11"/>
    </row>
    <row r="12" spans="2:34" s="50" customFormat="1" ht="22" customHeight="1" thickBot="1">
      <c r="B12" s="401" t="s">
        <v>249</v>
      </c>
      <c r="C12" s="401"/>
      <c r="D12" s="401"/>
      <c r="E12"/>
      <c r="F12"/>
      <c r="G12"/>
      <c r="H12"/>
      <c r="I12"/>
      <c r="J12"/>
      <c r="K12"/>
      <c r="L12"/>
      <c r="M12"/>
      <c r="N12"/>
      <c r="O12"/>
      <c r="P12"/>
      <c r="Q12"/>
      <c r="R12"/>
      <c r="S12"/>
      <c r="T12"/>
      <c r="U12"/>
      <c r="V12"/>
      <c r="W12"/>
      <c r="X12"/>
      <c r="Y12"/>
      <c r="Z12"/>
      <c r="AA12"/>
      <c r="AB12"/>
      <c r="AC12"/>
      <c r="AD12"/>
      <c r="AE12"/>
      <c r="AF12"/>
      <c r="AG12"/>
      <c r="AH12"/>
    </row>
    <row r="13" spans="2:34" ht="19" customHeight="1" thickBot="1">
      <c r="B13" s="401" t="s">
        <v>93</v>
      </c>
      <c r="C13" s="401"/>
      <c r="D13" s="402"/>
      <c r="E13" s="51" t="s">
        <v>0</v>
      </c>
      <c r="F13" s="52"/>
      <c r="G13" s="52"/>
      <c r="H13" s="52"/>
      <c r="I13" s="52"/>
      <c r="J13" s="52"/>
      <c r="K13" s="52"/>
      <c r="L13" s="52"/>
      <c r="M13" s="52"/>
      <c r="N13" s="52"/>
      <c r="O13" s="52"/>
      <c r="P13" s="52"/>
      <c r="Q13" s="52"/>
      <c r="R13" s="52"/>
      <c r="S13" s="52"/>
      <c r="T13" s="52"/>
      <c r="U13" s="52"/>
      <c r="V13" s="52"/>
      <c r="W13" s="52"/>
      <c r="X13" s="53"/>
      <c r="Y13" s="50"/>
      <c r="Z13" s="89" t="s">
        <v>149</v>
      </c>
      <c r="AA13" s="90"/>
      <c r="AB13" s="90"/>
      <c r="AC13" s="90"/>
      <c r="AD13" s="90"/>
      <c r="AE13" s="90"/>
      <c r="AF13" s="90"/>
      <c r="AG13" s="91"/>
      <c r="AH13" s="50"/>
    </row>
    <row r="14" spans="2:34" ht="19" customHeight="1">
      <c r="B14" s="401"/>
      <c r="C14" s="401"/>
      <c r="D14" s="402"/>
      <c r="E14" s="54"/>
      <c r="F14" s="55"/>
      <c r="G14" s="55"/>
      <c r="H14" s="55"/>
      <c r="I14" s="55"/>
      <c r="J14" s="55"/>
      <c r="K14" s="55"/>
      <c r="L14" s="55"/>
      <c r="M14" s="55"/>
      <c r="N14" s="55"/>
      <c r="O14" s="55"/>
      <c r="P14" s="55"/>
      <c r="Q14" s="55"/>
      <c r="R14" s="55"/>
      <c r="S14" s="55"/>
      <c r="T14" s="55"/>
      <c r="U14" s="55"/>
      <c r="V14" s="55"/>
      <c r="W14" s="55"/>
      <c r="X14" s="56"/>
      <c r="Y14" s="50"/>
      <c r="Z14" s="380"/>
      <c r="AA14" s="381"/>
      <c r="AB14" s="381"/>
      <c r="AC14" s="381"/>
      <c r="AD14" s="381"/>
      <c r="AE14" s="381"/>
      <c r="AF14" s="381"/>
      <c r="AG14" s="382"/>
      <c r="AH14" s="50"/>
    </row>
    <row r="15" spans="2:34" s="50" customFormat="1" ht="19" customHeight="1">
      <c r="B15" s="403" t="s">
        <v>257</v>
      </c>
      <c r="C15" s="403"/>
      <c r="D15" s="404"/>
      <c r="E15" s="60"/>
      <c r="F15" s="61"/>
      <c r="G15" s="61"/>
      <c r="H15" s="61"/>
      <c r="I15" s="61"/>
      <c r="J15" s="61"/>
      <c r="K15" s="61"/>
      <c r="L15" s="61"/>
      <c r="M15" s="61"/>
      <c r="N15" s="61"/>
      <c r="O15" s="61"/>
      <c r="P15" s="61"/>
      <c r="Q15" s="61"/>
      <c r="R15" s="61"/>
      <c r="S15" s="61"/>
      <c r="T15" s="61"/>
      <c r="U15" s="61"/>
      <c r="V15" s="61"/>
      <c r="W15" s="61"/>
      <c r="X15" s="62"/>
      <c r="Z15" s="383"/>
      <c r="AA15" s="384"/>
      <c r="AB15" s="384"/>
      <c r="AC15" s="384"/>
      <c r="AD15" s="384"/>
      <c r="AE15" s="384"/>
      <c r="AF15" s="384"/>
      <c r="AG15" s="385"/>
    </row>
    <row r="16" spans="2:34" s="50" customFormat="1" ht="19" customHeight="1">
      <c r="B16" s="401" t="s">
        <v>185</v>
      </c>
      <c r="C16" s="401"/>
      <c r="D16" s="402"/>
      <c r="E16" s="54"/>
      <c r="F16" s="55"/>
      <c r="G16" s="55"/>
      <c r="H16" s="55"/>
      <c r="I16" s="55"/>
      <c r="J16" s="55"/>
      <c r="K16" s="55"/>
      <c r="L16" s="55"/>
      <c r="M16" s="55"/>
      <c r="N16" s="55"/>
      <c r="O16" s="55"/>
      <c r="P16" s="55"/>
      <c r="Q16" s="55"/>
      <c r="R16" s="55"/>
      <c r="S16" s="55"/>
      <c r="T16" s="55"/>
      <c r="U16" s="55"/>
      <c r="V16" s="55"/>
      <c r="W16" s="55"/>
      <c r="X16" s="56"/>
      <c r="Z16" s="383"/>
      <c r="AA16" s="384"/>
      <c r="AB16" s="384"/>
      <c r="AC16" s="384"/>
      <c r="AD16" s="384"/>
      <c r="AE16" s="384"/>
      <c r="AF16" s="384"/>
      <c r="AG16" s="385"/>
    </row>
    <row r="17" spans="2:34" s="50" customFormat="1" ht="20.149999999999999" customHeight="1" thickBot="1">
      <c r="B17" s="401"/>
      <c r="C17" s="401"/>
      <c r="D17" s="402"/>
      <c r="E17" s="60"/>
      <c r="F17" s="61"/>
      <c r="G17" s="61"/>
      <c r="H17" s="61"/>
      <c r="I17" s="61"/>
      <c r="J17" s="61"/>
      <c r="K17" s="61"/>
      <c r="L17" s="61"/>
      <c r="M17" s="61"/>
      <c r="N17" s="61"/>
      <c r="O17" s="61"/>
      <c r="P17" s="61"/>
      <c r="Q17" s="61"/>
      <c r="R17" s="61"/>
      <c r="S17" s="61"/>
      <c r="T17" s="61"/>
      <c r="U17" s="61"/>
      <c r="V17" s="61"/>
      <c r="W17" s="61"/>
      <c r="X17" s="62"/>
      <c r="Z17" s="386"/>
      <c r="AA17" s="387"/>
      <c r="AB17" s="387"/>
      <c r="AC17" s="387"/>
      <c r="AD17" s="387"/>
      <c r="AE17" s="387"/>
      <c r="AF17" s="387"/>
      <c r="AG17" s="388"/>
    </row>
    <row r="18" spans="2:34" s="50" customFormat="1" ht="20.149999999999999" customHeight="1" thickBot="1">
      <c r="B18" s="398" t="s">
        <v>243</v>
      </c>
      <c r="C18" s="398"/>
      <c r="D18" s="398"/>
      <c r="E18" s="57"/>
      <c r="F18" s="58"/>
      <c r="G18" s="58"/>
      <c r="H18" s="58"/>
      <c r="I18" s="58"/>
      <c r="J18" s="58"/>
      <c r="K18" s="58"/>
      <c r="L18" s="58"/>
      <c r="M18" s="58"/>
      <c r="N18" s="58"/>
      <c r="O18" s="58"/>
      <c r="P18" s="58"/>
      <c r="Q18" s="58"/>
      <c r="R18" s="58"/>
      <c r="S18" s="58"/>
      <c r="T18" s="58"/>
      <c r="U18" s="58"/>
      <c r="V18" s="58"/>
      <c r="W18" s="58"/>
      <c r="X18" s="59"/>
      <c r="Y18"/>
      <c r="Z18" s="89" t="s">
        <v>151</v>
      </c>
      <c r="AA18" s="90"/>
      <c r="AB18" s="90"/>
      <c r="AC18" s="90"/>
      <c r="AD18" s="90"/>
      <c r="AE18" s="90"/>
      <c r="AF18" s="90"/>
      <c r="AG18" s="91"/>
      <c r="AH18"/>
    </row>
    <row r="19" spans="2:34" s="50" customFormat="1" ht="19" thickBot="1">
      <c r="B19" s="379" t="s">
        <v>244</v>
      </c>
      <c r="C19" s="379"/>
      <c r="D19" s="379"/>
      <c r="E19" s="63"/>
      <c r="F19" s="64"/>
      <c r="G19" s="64"/>
      <c r="H19" s="64"/>
      <c r="I19" s="64"/>
      <c r="J19" s="64"/>
      <c r="K19" s="64"/>
      <c r="L19" s="64"/>
      <c r="M19" s="64"/>
      <c r="N19" s="64"/>
      <c r="O19" s="64"/>
      <c r="P19" s="64"/>
      <c r="Q19" s="64"/>
      <c r="R19" s="64"/>
      <c r="S19" s="64"/>
      <c r="T19" s="64"/>
      <c r="U19" s="64"/>
      <c r="V19" s="64"/>
      <c r="W19" s="64"/>
      <c r="X19" s="65"/>
      <c r="Y19"/>
      <c r="Z19" s="389" t="s">
        <v>150</v>
      </c>
      <c r="AA19" s="390"/>
      <c r="AB19" s="390"/>
      <c r="AC19" s="390"/>
      <c r="AD19" s="390"/>
      <c r="AE19" s="390"/>
      <c r="AF19" s="390"/>
      <c r="AG19" s="391"/>
      <c r="AH19"/>
    </row>
    <row r="20" spans="2:34" s="50" customFormat="1" ht="18.5">
      <c r="B20" s="379" t="s">
        <v>256</v>
      </c>
      <c r="C20" s="379"/>
      <c r="D20" s="379"/>
      <c r="E20" s="51" t="s">
        <v>1</v>
      </c>
      <c r="F20" s="52"/>
      <c r="G20" s="52"/>
      <c r="H20" s="52"/>
      <c r="I20" s="52"/>
      <c r="J20" s="52"/>
      <c r="K20" s="52"/>
      <c r="L20" s="52"/>
      <c r="M20" s="52"/>
      <c r="N20" s="52"/>
      <c r="O20" s="52"/>
      <c r="P20" s="52"/>
      <c r="Q20" s="52"/>
      <c r="R20" s="52"/>
      <c r="S20" s="52"/>
      <c r="T20" s="52"/>
      <c r="U20" s="52"/>
      <c r="V20" s="52"/>
      <c r="W20" s="52"/>
      <c r="X20" s="53"/>
      <c r="Z20" s="392"/>
      <c r="AA20" s="393"/>
      <c r="AB20" s="393"/>
      <c r="AC20" s="393"/>
      <c r="AD20" s="393"/>
      <c r="AE20" s="393"/>
      <c r="AF20" s="393"/>
      <c r="AG20" s="394"/>
    </row>
    <row r="21" spans="2:34" ht="18.5">
      <c r="B21" s="379" t="s">
        <v>242</v>
      </c>
      <c r="C21" s="379"/>
      <c r="D21" s="379"/>
      <c r="E21" s="54"/>
      <c r="F21" s="55"/>
      <c r="G21" s="55"/>
      <c r="H21" s="55"/>
      <c r="I21" s="55"/>
      <c r="J21" s="55"/>
      <c r="K21" s="55"/>
      <c r="L21" s="55"/>
      <c r="M21" s="55"/>
      <c r="N21" s="55"/>
      <c r="O21" s="55"/>
      <c r="P21" s="55"/>
      <c r="Q21" s="55"/>
      <c r="R21" s="55"/>
      <c r="S21" s="55"/>
      <c r="T21" s="55"/>
      <c r="U21" s="55"/>
      <c r="V21" s="55"/>
      <c r="W21" s="55"/>
      <c r="X21" s="56"/>
      <c r="Y21" s="50"/>
      <c r="Z21" s="392"/>
      <c r="AA21" s="393"/>
      <c r="AB21" s="393"/>
      <c r="AC21" s="393"/>
      <c r="AD21" s="393"/>
      <c r="AE21" s="393"/>
      <c r="AF21" s="393"/>
      <c r="AG21" s="394"/>
      <c r="AH21" s="50"/>
    </row>
    <row r="22" spans="2:34" s="50" customFormat="1" ht="19" thickBot="1">
      <c r="B22" s="288"/>
      <c r="C22" s="288"/>
      <c r="D22" s="288"/>
      <c r="E22" s="60"/>
      <c r="F22" s="61"/>
      <c r="G22" s="61"/>
      <c r="H22" s="61"/>
      <c r="I22" s="61"/>
      <c r="J22" s="61"/>
      <c r="K22" s="61"/>
      <c r="L22" s="61"/>
      <c r="M22" s="61"/>
      <c r="N22" s="61"/>
      <c r="O22" s="61"/>
      <c r="P22" s="61"/>
      <c r="Q22" s="61"/>
      <c r="R22" s="61"/>
      <c r="S22" s="61"/>
      <c r="T22" s="61"/>
      <c r="U22" s="61"/>
      <c r="V22" s="61"/>
      <c r="W22" s="61"/>
      <c r="X22" s="62"/>
      <c r="Z22" s="395"/>
      <c r="AA22" s="396"/>
      <c r="AB22" s="396"/>
      <c r="AC22" s="396"/>
      <c r="AD22" s="396"/>
      <c r="AE22" s="396"/>
      <c r="AF22" s="396"/>
      <c r="AG22" s="397"/>
    </row>
    <row r="23" spans="2:34" s="50" customFormat="1" ht="19" thickBot="1">
      <c r="B23" s="399" t="s">
        <v>150</v>
      </c>
      <c r="C23" s="399"/>
      <c r="D23" s="399"/>
      <c r="E23" s="54"/>
      <c r="F23" s="55"/>
      <c r="G23" s="55"/>
      <c r="H23" s="55"/>
      <c r="I23" s="55"/>
      <c r="J23" s="55"/>
      <c r="K23" s="55"/>
      <c r="L23" s="55"/>
      <c r="M23" s="55"/>
      <c r="N23" s="55"/>
      <c r="O23" s="55"/>
      <c r="P23" s="55"/>
      <c r="Q23" s="55"/>
      <c r="R23" s="55"/>
      <c r="S23" s="55"/>
      <c r="T23" s="55"/>
      <c r="U23" s="55"/>
      <c r="V23" s="55"/>
      <c r="W23" s="55"/>
      <c r="X23" s="56"/>
      <c r="Z23" s="89" t="s">
        <v>152</v>
      </c>
      <c r="AA23" s="95"/>
      <c r="AB23" s="95"/>
      <c r="AC23" s="95"/>
      <c r="AD23" s="95"/>
      <c r="AE23" s="95"/>
      <c r="AF23" s="95"/>
      <c r="AG23" s="96"/>
    </row>
    <row r="24" spans="2:34" s="50" customFormat="1">
      <c r="B24" s="258"/>
      <c r="C24" s="258"/>
      <c r="D24" s="258"/>
      <c r="E24" s="60"/>
      <c r="F24" s="61"/>
      <c r="G24" s="61"/>
      <c r="H24" s="61"/>
      <c r="I24" s="61"/>
      <c r="J24" s="61"/>
      <c r="K24" s="61"/>
      <c r="L24" s="61"/>
      <c r="M24" s="61"/>
      <c r="N24" s="61"/>
      <c r="O24" s="61"/>
      <c r="P24" s="61"/>
      <c r="Q24" s="61"/>
      <c r="R24" s="61"/>
      <c r="S24" s="61"/>
      <c r="T24" s="61"/>
      <c r="U24" s="61"/>
      <c r="V24" s="61"/>
      <c r="W24" s="61"/>
      <c r="X24" s="62"/>
      <c r="Z24" s="380"/>
      <c r="AA24" s="381"/>
      <c r="AB24" s="381"/>
      <c r="AC24" s="381"/>
      <c r="AD24" s="381"/>
      <c r="AE24" s="381"/>
      <c r="AF24" s="381"/>
      <c r="AG24" s="382"/>
    </row>
    <row r="25" spans="2:34" s="50" customFormat="1">
      <c r="B25" s="258"/>
      <c r="C25" s="258"/>
      <c r="D25" s="258"/>
      <c r="E25" s="54"/>
      <c r="F25" s="55"/>
      <c r="G25" s="55"/>
      <c r="H25" s="55"/>
      <c r="I25" s="55"/>
      <c r="J25" s="55"/>
      <c r="K25" s="55"/>
      <c r="L25" s="55"/>
      <c r="M25" s="55"/>
      <c r="N25" s="55"/>
      <c r="O25" s="55"/>
      <c r="P25" s="55"/>
      <c r="Q25" s="55"/>
      <c r="R25" s="55"/>
      <c r="S25" s="55"/>
      <c r="T25" s="55"/>
      <c r="U25" s="55"/>
      <c r="V25" s="55"/>
      <c r="W25" s="55"/>
      <c r="X25" s="56"/>
      <c r="Z25" s="383"/>
      <c r="AA25" s="384"/>
      <c r="AB25" s="384"/>
      <c r="AC25" s="384"/>
      <c r="AD25" s="384"/>
      <c r="AE25" s="384"/>
      <c r="AF25" s="384"/>
      <c r="AG25" s="385"/>
    </row>
    <row r="26" spans="2:34" s="50" customFormat="1" ht="16.5" thickBot="1">
      <c r="B26" s="258"/>
      <c r="C26" s="258"/>
      <c r="D26" s="258"/>
      <c r="E26" s="66"/>
      <c r="F26" s="67"/>
      <c r="G26" s="67"/>
      <c r="H26" s="67"/>
      <c r="I26" s="67"/>
      <c r="J26" s="67"/>
      <c r="K26" s="67"/>
      <c r="L26" s="67"/>
      <c r="M26" s="67"/>
      <c r="N26" s="67"/>
      <c r="O26" s="67"/>
      <c r="P26" s="67"/>
      <c r="Q26" s="67"/>
      <c r="R26" s="67"/>
      <c r="S26" s="67"/>
      <c r="T26" s="67"/>
      <c r="U26" s="67"/>
      <c r="V26" s="67"/>
      <c r="W26" s="67"/>
      <c r="X26" s="68"/>
      <c r="Y26"/>
      <c r="Z26" s="383"/>
      <c r="AA26" s="384"/>
      <c r="AB26" s="384"/>
      <c r="AC26" s="384"/>
      <c r="AD26" s="384"/>
      <c r="AE26" s="384"/>
      <c r="AF26" s="384"/>
      <c r="AG26" s="385"/>
      <c r="AH26"/>
    </row>
    <row r="27" spans="2:34" s="50" customFormat="1" ht="16.5" thickBot="1">
      <c r="B27" s="258"/>
      <c r="C27" s="258"/>
      <c r="D27" s="258"/>
      <c r="E27" s="51" t="s">
        <v>2</v>
      </c>
      <c r="F27" s="52"/>
      <c r="G27" s="52"/>
      <c r="H27" s="52"/>
      <c r="I27" s="52"/>
      <c r="J27" s="52"/>
      <c r="K27" s="52"/>
      <c r="L27" s="52"/>
      <c r="M27" s="52"/>
      <c r="N27" s="52"/>
      <c r="O27" s="52"/>
      <c r="P27" s="52"/>
      <c r="Q27" s="52"/>
      <c r="R27" s="52"/>
      <c r="S27" s="52"/>
      <c r="T27" s="52"/>
      <c r="U27" s="52"/>
      <c r="V27" s="52"/>
      <c r="W27" s="52"/>
      <c r="X27" s="53"/>
      <c r="Z27" s="386"/>
      <c r="AA27" s="387"/>
      <c r="AB27" s="387"/>
      <c r="AC27" s="387"/>
      <c r="AD27" s="387"/>
      <c r="AE27" s="387"/>
      <c r="AF27" s="387"/>
      <c r="AG27" s="388"/>
    </row>
    <row r="28" spans="2:34" ht="16.5" thickBot="1">
      <c r="B28" s="258"/>
      <c r="C28" s="258"/>
      <c r="D28" s="258"/>
      <c r="E28" s="54"/>
      <c r="F28" s="55"/>
      <c r="G28" s="55"/>
      <c r="H28" s="55"/>
      <c r="I28" s="55"/>
      <c r="J28" s="55"/>
      <c r="K28" s="55"/>
      <c r="L28" s="55"/>
      <c r="M28" s="55"/>
      <c r="N28" s="55"/>
      <c r="O28" s="55"/>
      <c r="P28" s="55"/>
      <c r="Q28" s="55"/>
      <c r="R28" s="55"/>
      <c r="S28" s="55"/>
      <c r="T28" s="55"/>
      <c r="U28" s="55"/>
      <c r="V28" s="55"/>
      <c r="W28" s="55"/>
      <c r="X28" s="56"/>
      <c r="Y28" s="50"/>
      <c r="Z28" s="89" t="s">
        <v>166</v>
      </c>
      <c r="AA28" s="90"/>
      <c r="AB28" s="90"/>
      <c r="AC28" s="90"/>
      <c r="AD28" s="90"/>
      <c r="AE28" s="90"/>
      <c r="AF28" s="90"/>
      <c r="AG28" s="91"/>
      <c r="AH28" s="50"/>
    </row>
    <row r="29" spans="2:34" s="50" customFormat="1">
      <c r="B29" s="258"/>
      <c r="C29" s="258"/>
      <c r="D29" s="258"/>
      <c r="E29" s="60"/>
      <c r="F29" s="61"/>
      <c r="G29" s="61"/>
      <c r="H29" s="61"/>
      <c r="I29" s="61"/>
      <c r="J29" s="61"/>
      <c r="K29" s="61"/>
      <c r="L29" s="61"/>
      <c r="M29" s="61"/>
      <c r="N29" s="61"/>
      <c r="O29" s="61"/>
      <c r="P29" s="61"/>
      <c r="Q29" s="61"/>
      <c r="R29" s="61"/>
      <c r="S29" s="61"/>
      <c r="T29" s="61"/>
      <c r="U29" s="61"/>
      <c r="V29" s="61"/>
      <c r="W29" s="61"/>
      <c r="X29" s="62"/>
      <c r="Z29" s="380"/>
      <c r="AA29" s="381"/>
      <c r="AB29" s="381"/>
      <c r="AC29" s="381"/>
      <c r="AD29" s="381"/>
      <c r="AE29" s="381"/>
      <c r="AF29" s="381"/>
      <c r="AG29" s="382"/>
    </row>
    <row r="30" spans="2:34">
      <c r="B30" s="258"/>
      <c r="C30" s="258"/>
      <c r="D30" s="258"/>
      <c r="E30" s="54"/>
      <c r="F30" s="55"/>
      <c r="G30" s="55"/>
      <c r="H30" s="55"/>
      <c r="I30" s="55"/>
      <c r="J30" s="55"/>
      <c r="K30" s="55"/>
      <c r="L30" s="55"/>
      <c r="M30" s="55"/>
      <c r="N30" s="55"/>
      <c r="O30" s="55"/>
      <c r="P30" s="55"/>
      <c r="Q30" s="55"/>
      <c r="R30" s="55"/>
      <c r="S30" s="55"/>
      <c r="T30" s="55"/>
      <c r="U30" s="55"/>
      <c r="V30" s="55"/>
      <c r="W30" s="55"/>
      <c r="X30" s="56"/>
      <c r="Y30" s="50"/>
      <c r="Z30" s="383"/>
      <c r="AA30" s="384"/>
      <c r="AB30" s="384"/>
      <c r="AC30" s="384"/>
      <c r="AD30" s="384"/>
      <c r="AE30" s="384"/>
      <c r="AF30" s="384"/>
      <c r="AG30" s="385"/>
      <c r="AH30" s="50"/>
    </row>
    <row r="31" spans="2:34">
      <c r="B31" s="258"/>
      <c r="C31" s="258"/>
      <c r="D31" s="258"/>
      <c r="E31" s="60"/>
      <c r="F31" s="61"/>
      <c r="G31" s="61"/>
      <c r="H31" s="61"/>
      <c r="I31" s="61"/>
      <c r="J31" s="61"/>
      <c r="K31" s="61"/>
      <c r="L31" s="61"/>
      <c r="M31" s="61"/>
      <c r="N31" s="61"/>
      <c r="O31" s="61"/>
      <c r="P31" s="61"/>
      <c r="Q31" s="61"/>
      <c r="R31" s="61"/>
      <c r="S31" s="61"/>
      <c r="T31" s="61"/>
      <c r="U31" s="61"/>
      <c r="V31" s="61"/>
      <c r="W31" s="61"/>
      <c r="X31" s="62"/>
      <c r="Y31" s="50"/>
      <c r="Z31" s="383"/>
      <c r="AA31" s="384"/>
      <c r="AB31" s="384"/>
      <c r="AC31" s="384"/>
      <c r="AD31" s="384"/>
      <c r="AE31" s="384"/>
      <c r="AF31" s="384"/>
      <c r="AG31" s="385"/>
      <c r="AH31" s="50"/>
    </row>
    <row r="32" spans="2:34" ht="16.5" thickBot="1">
      <c r="B32" s="258"/>
      <c r="C32" s="258"/>
      <c r="D32" s="258"/>
      <c r="E32" s="54"/>
      <c r="F32" s="55"/>
      <c r="G32" s="55"/>
      <c r="H32" s="55"/>
      <c r="I32" s="55"/>
      <c r="J32" s="55"/>
      <c r="K32" s="55"/>
      <c r="L32" s="55"/>
      <c r="M32" s="55"/>
      <c r="N32" s="55"/>
      <c r="O32" s="55"/>
      <c r="P32" s="55"/>
      <c r="Q32" s="55"/>
      <c r="R32" s="55"/>
      <c r="S32" s="55"/>
      <c r="T32" s="55"/>
      <c r="U32" s="55"/>
      <c r="V32" s="55"/>
      <c r="W32" s="55"/>
      <c r="X32" s="56"/>
      <c r="Y32" s="50"/>
      <c r="Z32" s="386"/>
      <c r="AA32" s="387"/>
      <c r="AB32" s="387"/>
      <c r="AC32" s="387"/>
      <c r="AD32" s="387"/>
      <c r="AE32" s="387"/>
      <c r="AF32" s="387"/>
      <c r="AG32" s="388"/>
      <c r="AH32" s="50"/>
    </row>
    <row r="33" spans="2:34" ht="16.5" thickBot="1">
      <c r="B33" s="258"/>
      <c r="C33" s="258"/>
      <c r="D33" s="258"/>
      <c r="E33" s="66"/>
      <c r="F33" s="67"/>
      <c r="G33" s="67"/>
      <c r="H33" s="67"/>
      <c r="I33" s="67"/>
      <c r="J33" s="67"/>
      <c r="K33" s="67"/>
      <c r="L33" s="67"/>
      <c r="M33" s="67"/>
      <c r="N33" s="67"/>
      <c r="O33" s="67"/>
      <c r="P33" s="67"/>
      <c r="Q33" s="67"/>
      <c r="R33" s="67"/>
      <c r="S33" s="67"/>
      <c r="T33" s="67"/>
      <c r="U33" s="67"/>
      <c r="V33" s="67"/>
      <c r="W33" s="67"/>
      <c r="X33" s="68"/>
      <c r="Z33" s="92" t="s">
        <v>167</v>
      </c>
      <c r="AA33" s="93"/>
      <c r="AB33" s="93"/>
      <c r="AC33" s="93"/>
      <c r="AD33" s="93"/>
      <c r="AE33" s="93"/>
      <c r="AF33" s="93"/>
      <c r="AG33" s="94"/>
    </row>
    <row r="34" spans="2:34">
      <c r="B34" s="258"/>
      <c r="C34" s="258"/>
      <c r="D34" s="258"/>
      <c r="E34" s="51" t="s">
        <v>3</v>
      </c>
      <c r="F34" s="52"/>
      <c r="G34" s="52"/>
      <c r="H34" s="52"/>
      <c r="I34" s="52"/>
      <c r="J34" s="52"/>
      <c r="K34" s="52"/>
      <c r="L34" s="52"/>
      <c r="M34" s="52"/>
      <c r="N34" s="52"/>
      <c r="O34" s="52"/>
      <c r="P34" s="52"/>
      <c r="Q34" s="52"/>
      <c r="R34" s="52"/>
      <c r="S34" s="52"/>
      <c r="T34" s="52"/>
      <c r="U34" s="52"/>
      <c r="V34" s="52"/>
      <c r="W34" s="52"/>
      <c r="X34" s="53"/>
      <c r="Y34" s="50"/>
      <c r="Z34" s="110"/>
      <c r="AA34" s="111"/>
      <c r="AB34" s="111"/>
      <c r="AC34" s="111"/>
      <c r="AD34" s="111"/>
      <c r="AE34" s="111"/>
      <c r="AF34" s="111"/>
      <c r="AG34" s="112"/>
      <c r="AH34" s="50"/>
    </row>
    <row r="35" spans="2:34">
      <c r="B35" s="258"/>
      <c r="C35" s="258"/>
      <c r="D35" s="258"/>
      <c r="E35" s="57"/>
      <c r="F35" s="58"/>
      <c r="G35" s="58"/>
      <c r="H35" s="58"/>
      <c r="I35" s="58"/>
      <c r="J35" s="58"/>
      <c r="K35" s="58"/>
      <c r="L35" s="58"/>
      <c r="M35" s="58"/>
      <c r="N35" s="58"/>
      <c r="O35" s="58"/>
      <c r="P35" s="58"/>
      <c r="Q35" s="58"/>
      <c r="R35" s="58"/>
      <c r="S35" s="58"/>
      <c r="T35" s="58"/>
      <c r="U35" s="58"/>
      <c r="V35" s="58"/>
      <c r="W35" s="58"/>
      <c r="X35" s="59"/>
      <c r="Z35" s="104"/>
      <c r="AA35" s="105"/>
      <c r="AB35" s="105"/>
      <c r="AC35" s="105"/>
      <c r="AD35" s="105"/>
      <c r="AE35" s="105"/>
      <c r="AF35" s="105"/>
      <c r="AG35" s="106"/>
    </row>
    <row r="36" spans="2:34">
      <c r="B36" s="258"/>
      <c r="C36" s="258"/>
      <c r="D36" s="258"/>
      <c r="E36" s="66"/>
      <c r="F36" s="67"/>
      <c r="G36" s="67"/>
      <c r="H36" s="67"/>
      <c r="I36" s="67"/>
      <c r="J36" s="67"/>
      <c r="K36" s="67"/>
      <c r="L36" s="67"/>
      <c r="M36" s="67"/>
      <c r="N36" s="67"/>
      <c r="O36" s="67"/>
      <c r="P36" s="67"/>
      <c r="Q36" s="67"/>
      <c r="R36" s="67"/>
      <c r="S36" s="67"/>
      <c r="T36" s="67"/>
      <c r="U36" s="67"/>
      <c r="V36" s="67"/>
      <c r="W36" s="67"/>
      <c r="X36" s="68"/>
      <c r="Z36" s="104"/>
      <c r="AA36" s="105"/>
      <c r="AB36" s="105"/>
      <c r="AC36" s="105"/>
      <c r="AD36" s="105"/>
      <c r="AE36" s="105"/>
      <c r="AF36" s="105"/>
      <c r="AG36" s="106"/>
    </row>
    <row r="37" spans="2:34" ht="16.5" thickBot="1">
      <c r="B37" s="258"/>
      <c r="C37" s="258"/>
      <c r="D37" s="258"/>
      <c r="E37" s="57"/>
      <c r="F37" s="58"/>
      <c r="G37" s="58"/>
      <c r="H37" s="58"/>
      <c r="I37" s="58"/>
      <c r="J37" s="58"/>
      <c r="K37" s="58"/>
      <c r="L37" s="58"/>
      <c r="M37" s="58"/>
      <c r="N37" s="58"/>
      <c r="O37" s="58"/>
      <c r="P37" s="58"/>
      <c r="Q37" s="58"/>
      <c r="R37" s="58"/>
      <c r="S37" s="58"/>
      <c r="T37" s="58"/>
      <c r="U37" s="58"/>
      <c r="V37" s="58"/>
      <c r="W37" s="58"/>
      <c r="X37" s="59"/>
      <c r="Z37" s="107"/>
      <c r="AA37" s="108"/>
      <c r="AB37" s="108"/>
      <c r="AC37" s="108"/>
      <c r="AD37" s="108"/>
      <c r="AE37" s="108"/>
      <c r="AF37" s="108"/>
      <c r="AG37" s="109"/>
    </row>
    <row r="38" spans="2:34" ht="16.5" thickBot="1">
      <c r="B38" s="258"/>
      <c r="C38" s="258"/>
      <c r="D38" s="258"/>
      <c r="E38" s="66"/>
      <c r="F38" s="67"/>
      <c r="G38" s="67"/>
      <c r="H38" s="67"/>
      <c r="I38" s="67"/>
      <c r="J38" s="67"/>
      <c r="K38" s="67"/>
      <c r="L38" s="67"/>
      <c r="M38" s="67"/>
      <c r="N38" s="67"/>
      <c r="O38" s="67"/>
      <c r="P38" s="67"/>
      <c r="Q38" s="67"/>
      <c r="R38" s="67"/>
      <c r="S38" s="67"/>
      <c r="T38" s="67"/>
      <c r="U38" s="67"/>
      <c r="V38" s="67"/>
      <c r="W38" s="67"/>
      <c r="X38" s="68"/>
      <c r="Z38" s="89" t="s">
        <v>153</v>
      </c>
      <c r="AA38" s="90"/>
      <c r="AB38" s="90"/>
      <c r="AC38" s="90"/>
      <c r="AD38" s="90"/>
      <c r="AE38" s="90"/>
      <c r="AF38" s="90"/>
      <c r="AG38" s="91"/>
    </row>
    <row r="39" spans="2:34">
      <c r="B39" s="258"/>
      <c r="C39" s="258"/>
      <c r="D39" s="258"/>
      <c r="E39" s="57"/>
      <c r="F39" s="58"/>
      <c r="G39" s="58"/>
      <c r="H39" s="58"/>
      <c r="I39" s="58"/>
      <c r="J39" s="58"/>
      <c r="K39" s="58"/>
      <c r="L39" s="58"/>
      <c r="M39" s="58"/>
      <c r="N39" s="58"/>
      <c r="O39" s="58"/>
      <c r="P39" s="58"/>
      <c r="Q39" s="58"/>
      <c r="R39" s="58"/>
      <c r="S39" s="58"/>
      <c r="T39" s="58"/>
      <c r="U39" s="58"/>
      <c r="V39" s="58"/>
      <c r="W39" s="58"/>
      <c r="X39" s="59"/>
      <c r="Z39" s="104"/>
      <c r="AA39" s="105"/>
      <c r="AB39" s="105"/>
      <c r="AC39" s="105"/>
      <c r="AD39" s="105"/>
      <c r="AE39" s="105"/>
      <c r="AF39" s="105"/>
      <c r="AG39" s="106"/>
    </row>
    <row r="40" spans="2:34" ht="16.5" thickBot="1">
      <c r="B40" s="258"/>
      <c r="C40" s="258"/>
      <c r="D40" s="258"/>
      <c r="E40" s="63"/>
      <c r="F40" s="64"/>
      <c r="G40" s="64"/>
      <c r="H40" s="64"/>
      <c r="I40" s="64"/>
      <c r="J40" s="64"/>
      <c r="K40" s="64"/>
      <c r="L40" s="64"/>
      <c r="M40" s="64"/>
      <c r="N40" s="64"/>
      <c r="O40" s="64"/>
      <c r="P40" s="64"/>
      <c r="Q40" s="64"/>
      <c r="R40" s="64"/>
      <c r="S40" s="64"/>
      <c r="T40" s="64"/>
      <c r="U40" s="64"/>
      <c r="V40" s="64"/>
      <c r="W40" s="64"/>
      <c r="X40" s="65"/>
      <c r="Z40" s="104"/>
      <c r="AA40" s="105"/>
      <c r="AB40" s="105"/>
      <c r="AC40" s="105"/>
      <c r="AD40" s="105"/>
      <c r="AE40" s="105"/>
      <c r="AF40" s="105"/>
      <c r="AG40" s="106"/>
    </row>
    <row r="41" spans="2:34">
      <c r="B41" s="258"/>
      <c r="C41" s="258"/>
      <c r="D41" s="258"/>
      <c r="Z41" s="104"/>
      <c r="AA41" s="105"/>
      <c r="AB41" s="105"/>
      <c r="AC41" s="105"/>
      <c r="AD41" s="105"/>
      <c r="AE41" s="105"/>
      <c r="AF41" s="105"/>
      <c r="AG41" s="106"/>
    </row>
    <row r="42" spans="2:34" ht="16.5" thickBot="1">
      <c r="B42" s="258"/>
      <c r="C42" s="258"/>
      <c r="D42" s="258"/>
      <c r="E42" s="376" t="s">
        <v>182</v>
      </c>
      <c r="F42" s="376"/>
      <c r="G42" s="376"/>
      <c r="H42" s="376"/>
      <c r="I42" s="376"/>
      <c r="J42" s="376"/>
      <c r="Z42" s="107"/>
      <c r="AA42" s="108"/>
      <c r="AB42" s="108"/>
      <c r="AC42" s="108"/>
      <c r="AD42" s="108"/>
      <c r="AE42" s="108"/>
      <c r="AF42" s="108"/>
      <c r="AG42" s="109"/>
    </row>
    <row r="43" spans="2:34">
      <c r="B43" s="258"/>
      <c r="C43" s="258"/>
      <c r="D43" s="258"/>
      <c r="E43" s="376" t="s">
        <v>183</v>
      </c>
      <c r="F43" s="376"/>
      <c r="G43" s="376"/>
      <c r="H43" s="376"/>
      <c r="I43" s="376"/>
      <c r="J43" s="376"/>
      <c r="Z43" s="50"/>
      <c r="AA43" s="50"/>
      <c r="AB43" s="50"/>
      <c r="AC43" s="50"/>
      <c r="AD43" s="50"/>
      <c r="AE43" s="50"/>
      <c r="AF43" s="50"/>
      <c r="AG43" s="50"/>
    </row>
    <row r="44" spans="2:34">
      <c r="B44" s="258"/>
      <c r="C44" s="258"/>
      <c r="D44" s="258"/>
    </row>
    <row r="45" spans="2:34">
      <c r="B45" s="258"/>
      <c r="C45" s="258"/>
      <c r="D45" s="258"/>
      <c r="Z45" s="50"/>
      <c r="AA45" s="50"/>
      <c r="AB45" s="50"/>
      <c r="AC45" s="50"/>
      <c r="AD45" s="50"/>
      <c r="AE45" s="50"/>
      <c r="AF45" s="50"/>
      <c r="AG45" s="50"/>
    </row>
    <row r="46" spans="2:34">
      <c r="B46" s="258"/>
      <c r="C46" s="258"/>
      <c r="D46" s="258"/>
    </row>
    <row r="47" spans="2:34">
      <c r="B47" s="258"/>
      <c r="C47" s="258"/>
      <c r="D47" s="258"/>
    </row>
    <row r="48" spans="2:34">
      <c r="B48" s="258"/>
      <c r="C48" s="258"/>
      <c r="D48" s="258"/>
    </row>
    <row r="49" spans="2:4">
      <c r="B49" s="258"/>
      <c r="C49" s="258"/>
      <c r="D49" s="258"/>
    </row>
    <row r="50" spans="2:4">
      <c r="B50" s="258"/>
      <c r="C50" s="258"/>
      <c r="D50" s="258"/>
    </row>
    <row r="51" spans="2:4">
      <c r="B51" s="258"/>
      <c r="C51" s="258"/>
      <c r="D51" s="258"/>
    </row>
    <row r="52" spans="2:4">
      <c r="B52" s="258"/>
      <c r="C52" s="258"/>
      <c r="D52" s="258"/>
    </row>
    <row r="53" spans="2:4">
      <c r="B53" s="258"/>
      <c r="C53" s="258"/>
      <c r="D53" s="258"/>
    </row>
    <row r="54" spans="2:4">
      <c r="B54" s="258"/>
      <c r="C54" s="258"/>
      <c r="D54" s="258"/>
    </row>
    <row r="55" spans="2:4">
      <c r="B55" s="258"/>
      <c r="C55" s="258"/>
      <c r="D55" s="258"/>
    </row>
    <row r="56" spans="2:4">
      <c r="B56" s="258"/>
      <c r="C56" s="258"/>
      <c r="D56" s="258"/>
    </row>
    <row r="57" spans="2:4">
      <c r="B57" s="258"/>
      <c r="C57" s="258"/>
      <c r="D57" s="258"/>
    </row>
    <row r="58" spans="2:4">
      <c r="B58" s="258"/>
      <c r="C58" s="258"/>
      <c r="D58" s="258"/>
    </row>
    <row r="59" spans="2:4">
      <c r="B59" s="258"/>
      <c r="C59" s="258"/>
      <c r="D59" s="258"/>
    </row>
    <row r="60" spans="2:4">
      <c r="B60" s="258"/>
      <c r="C60" s="258"/>
      <c r="D60" s="258"/>
    </row>
    <row r="61" spans="2:4">
      <c r="B61" s="258"/>
      <c r="C61" s="258"/>
      <c r="D61" s="258"/>
    </row>
    <row r="62" spans="2:4">
      <c r="B62" s="258"/>
      <c r="C62" s="258"/>
      <c r="D62" s="258"/>
    </row>
    <row r="63" spans="2:4">
      <c r="B63" s="258"/>
      <c r="C63" s="258"/>
      <c r="D63" s="258"/>
    </row>
    <row r="64" spans="2:4">
      <c r="B64" s="258"/>
      <c r="C64" s="258"/>
      <c r="D64" s="258"/>
    </row>
    <row r="65" spans="2:4">
      <c r="B65" s="258"/>
      <c r="C65" s="258"/>
      <c r="D65" s="258"/>
    </row>
    <row r="66" spans="2:4">
      <c r="B66" s="258"/>
      <c r="C66" s="258"/>
      <c r="D66" s="258"/>
    </row>
    <row r="67" spans="2:4">
      <c r="B67" s="258"/>
      <c r="C67" s="258"/>
      <c r="D67" s="258"/>
    </row>
    <row r="68" spans="2:4">
      <c r="B68" s="258"/>
      <c r="C68" s="258"/>
      <c r="D68" s="258"/>
    </row>
    <row r="69" spans="2:4">
      <c r="B69" s="258"/>
      <c r="C69" s="258"/>
      <c r="D69" s="258"/>
    </row>
    <row r="70" spans="2:4">
      <c r="B70" s="258"/>
      <c r="C70" s="258"/>
      <c r="D70" s="258"/>
    </row>
    <row r="71" spans="2:4">
      <c r="B71" s="258"/>
      <c r="C71" s="258"/>
      <c r="D71" s="258"/>
    </row>
  </sheetData>
  <mergeCells count="16">
    <mergeCell ref="B8:D8"/>
    <mergeCell ref="B20:D20"/>
    <mergeCell ref="B13:D14"/>
    <mergeCell ref="B16:D17"/>
    <mergeCell ref="B10:D10"/>
    <mergeCell ref="B11:D11"/>
    <mergeCell ref="B15:D15"/>
    <mergeCell ref="B12:D12"/>
    <mergeCell ref="B21:D21"/>
    <mergeCell ref="Z14:AG17"/>
    <mergeCell ref="Z19:AG22"/>
    <mergeCell ref="Z24:AG27"/>
    <mergeCell ref="Z29:AG32"/>
    <mergeCell ref="B18:D18"/>
    <mergeCell ref="B19:D19"/>
    <mergeCell ref="B23:D23"/>
  </mergeCells>
  <hyperlinks>
    <hyperlink ref="B8:D8" location="Dashboard!A1" display="Dashboard" xr:uid="{DACBE9E6-B50A-49D7-B6A7-4A3C7F6C8137}"/>
    <hyperlink ref="B12:D12" location="'Payor Mix &amp; Collections'!A1" display="Payor Mix &amp; Collections" xr:uid="{712EB337-A6DE-491B-8971-3B32D3355C9C}"/>
    <hyperlink ref="B19:D19" location="'2024 All Payor Quality Measures'!A1" display="All-Payor Quality Measures" xr:uid="{6F2E329E-CA5C-41D4-A8D6-01EE8335F357}"/>
    <hyperlink ref="B21:D21" location="'Reporting Cadence'!A1" display="Reporting Cadence" xr:uid="{2139F45C-4DC9-4165-B509-968D85999849}"/>
    <hyperlink ref="B13:D14" location="'Reimbursement Analysis'!A1" display="Reimbursement Analysis" xr:uid="{4F6A46C2-17EA-6243-BD22-B95B38AEB7F5}"/>
    <hyperlink ref="B16:D17" location="'Claims Data'!A1" display="Claims Data" xr:uid="{3923A59F-DC64-624F-9D23-59C244DFB7AA}"/>
    <hyperlink ref="B20:D20" location="'CY Quality Measure Resources'!A1" display="CY Quality Measure Resources" xr:uid="{FE16790F-FCB3-3449-813E-5489B2BBD718}"/>
    <hyperlink ref="B10:D10" location="'General Fiscal Health Wksht'!A1" display="Fiscal Health Worksheet" xr:uid="{4D9B5319-DBAC-164C-93C7-7D5955B372B6}"/>
    <hyperlink ref="B11:D11" location="'Revenue Overview'!A1" display="Revenue" xr:uid="{ABC6D934-1F21-4F4E-943F-81B79E5EB613}"/>
    <hyperlink ref="B15:D15" location="'Front Desk Admin'!A1" display="Front Desk Operations" xr:uid="{63899234-E1FA-FB49-BC26-9188DAD8588E}"/>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67CDC-9D70-4B2A-8370-30FEFCE92B83}">
  <sheetPr codeName="Sheet7"/>
  <dimension ref="B1:AE74"/>
  <sheetViews>
    <sheetView topLeftCell="B1" zoomScaleNormal="100" workbookViewId="0">
      <pane xSplit="3" topLeftCell="E1" activePane="topRight" state="frozen"/>
      <selection activeCell="B15" sqref="B15:D15"/>
      <selection pane="topRight" activeCell="L9" sqref="L9"/>
    </sheetView>
  </sheetViews>
  <sheetFormatPr defaultColWidth="8.81640625" defaultRowHeight="16"/>
  <cols>
    <col min="1" max="1" width="0" hidden="1" customWidth="1"/>
    <col min="2" max="2" width="11.26953125" style="259" customWidth="1"/>
    <col min="3" max="3" width="11.453125" style="259" customWidth="1"/>
    <col min="4" max="4" width="14.7265625" style="259" customWidth="1"/>
    <col min="5" max="5" width="14.81640625" customWidth="1"/>
  </cols>
  <sheetData>
    <row r="1" spans="2:31">
      <c r="B1" s="258"/>
      <c r="C1" s="258"/>
      <c r="D1" s="258"/>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row>
    <row r="2" spans="2:31">
      <c r="B2" s="258"/>
      <c r="C2" s="258"/>
      <c r="D2" s="258"/>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row>
    <row r="3" spans="2:31">
      <c r="B3" s="258"/>
      <c r="C3" s="258"/>
      <c r="D3" s="258"/>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row>
    <row r="4" spans="2:31" ht="15" customHeight="1">
      <c r="B4" s="258"/>
      <c r="C4" s="258"/>
      <c r="D4" s="258"/>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row>
    <row r="5" spans="2:31" hidden="1">
      <c r="B5" s="258"/>
      <c r="C5" s="258"/>
      <c r="D5" s="258"/>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row>
    <row r="6" spans="2:31">
      <c r="B6" s="258"/>
      <c r="C6" s="258"/>
      <c r="D6" s="258"/>
    </row>
    <row r="7" spans="2:31" ht="24" customHeight="1">
      <c r="B7" s="258"/>
      <c r="C7" s="258"/>
      <c r="D7" s="258"/>
      <c r="E7" s="365" t="s">
        <v>148</v>
      </c>
      <c r="F7" s="295" t="s">
        <v>252</v>
      </c>
      <c r="G7" s="295"/>
      <c r="H7" s="295"/>
      <c r="I7" s="295"/>
      <c r="J7" s="295"/>
      <c r="K7" s="295"/>
      <c r="L7" s="295"/>
    </row>
    <row r="8" spans="2:31" ht="30" customHeight="1">
      <c r="B8" s="400" t="s">
        <v>184</v>
      </c>
      <c r="C8" s="400"/>
      <c r="D8" s="400"/>
      <c r="E8" s="365"/>
      <c r="F8" s="295"/>
      <c r="G8" s="295"/>
      <c r="H8" s="295"/>
      <c r="I8" s="295"/>
      <c r="J8" s="295"/>
      <c r="K8" s="295"/>
      <c r="L8" s="295"/>
    </row>
    <row r="9" spans="2:31" ht="15" customHeight="1">
      <c r="B9" s="401" t="s">
        <v>261</v>
      </c>
      <c r="C9" s="401"/>
      <c r="D9" s="401"/>
      <c r="E9" s="50" t="s">
        <v>147</v>
      </c>
      <c r="F9" s="295" t="s">
        <v>253</v>
      </c>
      <c r="G9" s="295"/>
      <c r="H9" s="295"/>
      <c r="I9" s="295"/>
      <c r="J9" s="295"/>
      <c r="K9" s="295"/>
      <c r="L9" s="295"/>
    </row>
    <row r="10" spans="2:31">
      <c r="B10" s="401"/>
      <c r="C10" s="401"/>
      <c r="D10" s="401"/>
      <c r="E10" s="293"/>
    </row>
    <row r="11" spans="2:31" ht="19" customHeight="1">
      <c r="B11" s="401" t="s">
        <v>5</v>
      </c>
      <c r="C11" s="401"/>
      <c r="D11" s="401"/>
    </row>
    <row r="12" spans="2:31" ht="22" customHeight="1">
      <c r="B12" s="401"/>
      <c r="C12" s="401"/>
      <c r="D12" s="401"/>
      <c r="E12" s="378" t="s">
        <v>247</v>
      </c>
    </row>
    <row r="13" spans="2:31" ht="23.15" customHeight="1">
      <c r="B13" s="479" t="s">
        <v>249</v>
      </c>
      <c r="C13" s="479"/>
      <c r="D13" s="491"/>
    </row>
    <row r="14" spans="2:31" ht="21">
      <c r="B14" s="289"/>
      <c r="C14" s="289"/>
      <c r="D14" s="289"/>
      <c r="E14" s="378" t="s">
        <v>246</v>
      </c>
    </row>
    <row r="15" spans="2:31" ht="18.5">
      <c r="B15" s="477" t="s">
        <v>93</v>
      </c>
      <c r="C15" s="477"/>
      <c r="D15" s="492"/>
    </row>
    <row r="16" spans="2:31" ht="21">
      <c r="B16" s="289"/>
      <c r="C16" s="289"/>
      <c r="D16" s="289"/>
      <c r="E16" s="377" t="s">
        <v>288</v>
      </c>
    </row>
    <row r="17" spans="2:5" ht="18.5">
      <c r="B17" s="477" t="s">
        <v>257</v>
      </c>
      <c r="C17" s="477"/>
      <c r="D17" s="492"/>
      <c r="E17" s="214" t="s">
        <v>239</v>
      </c>
    </row>
    <row r="18" spans="2:5" ht="18.5">
      <c r="B18" s="289"/>
      <c r="C18" s="289"/>
      <c r="D18" s="289"/>
    </row>
    <row r="19" spans="2:5" ht="18.5">
      <c r="B19" s="477" t="s">
        <v>185</v>
      </c>
      <c r="C19" s="477"/>
      <c r="D19" s="492"/>
    </row>
    <row r="20" spans="2:5" ht="18.5">
      <c r="B20" s="289"/>
      <c r="C20" s="289"/>
      <c r="D20" s="289"/>
    </row>
    <row r="21" spans="2:5" ht="18.5">
      <c r="B21" s="493" t="s">
        <v>243</v>
      </c>
      <c r="C21" s="493"/>
      <c r="D21" s="493"/>
    </row>
    <row r="22" spans="2:5" ht="18.5">
      <c r="B22" s="379" t="s">
        <v>244</v>
      </c>
      <c r="C22" s="379"/>
      <c r="D22" s="494"/>
    </row>
    <row r="23" spans="2:5" ht="18.5">
      <c r="B23" s="486" t="s">
        <v>254</v>
      </c>
      <c r="C23" s="486"/>
      <c r="D23" s="497"/>
    </row>
    <row r="24" spans="2:5" ht="18.5">
      <c r="B24" s="495" t="s">
        <v>242</v>
      </c>
      <c r="C24" s="495"/>
      <c r="D24" s="496"/>
    </row>
    <row r="25" spans="2:5" ht="18.5">
      <c r="B25" s="290"/>
      <c r="C25" s="290"/>
      <c r="D25" s="290"/>
    </row>
    <row r="26" spans="2:5" ht="18.5">
      <c r="B26" s="477" t="s">
        <v>150</v>
      </c>
      <c r="C26" s="479"/>
      <c r="D26" s="479"/>
    </row>
    <row r="27" spans="2:5" ht="18.5">
      <c r="B27" s="291"/>
      <c r="C27" s="291"/>
      <c r="D27" s="291"/>
    </row>
    <row r="28" spans="2:5" ht="18.5">
      <c r="B28" s="291"/>
      <c r="C28" s="291"/>
      <c r="D28" s="291"/>
    </row>
    <row r="29" spans="2:5">
      <c r="B29" s="258"/>
      <c r="C29" s="258"/>
      <c r="D29" s="258"/>
    </row>
    <row r="30" spans="2:5">
      <c r="B30" s="258"/>
      <c r="C30" s="258"/>
      <c r="D30" s="258"/>
    </row>
    <row r="31" spans="2:5">
      <c r="B31" s="258"/>
      <c r="C31" s="258"/>
      <c r="D31" s="258"/>
    </row>
    <row r="32" spans="2:5">
      <c r="B32" s="258"/>
      <c r="C32" s="258"/>
      <c r="D32" s="258"/>
    </row>
    <row r="33" spans="2:4">
      <c r="B33" s="258"/>
      <c r="C33" s="258"/>
      <c r="D33" s="258"/>
    </row>
    <row r="34" spans="2:4">
      <c r="B34" s="258"/>
      <c r="C34" s="258"/>
      <c r="D34" s="258"/>
    </row>
    <row r="35" spans="2:4">
      <c r="B35" s="258"/>
      <c r="C35" s="258"/>
      <c r="D35" s="258"/>
    </row>
    <row r="36" spans="2:4">
      <c r="B36" s="258"/>
      <c r="C36" s="258"/>
      <c r="D36" s="258"/>
    </row>
    <row r="37" spans="2:4">
      <c r="B37" s="258"/>
      <c r="C37" s="258"/>
      <c r="D37" s="258"/>
    </row>
    <row r="38" spans="2:4">
      <c r="B38" s="258"/>
      <c r="C38" s="258"/>
      <c r="D38" s="258"/>
    </row>
    <row r="39" spans="2:4">
      <c r="B39" s="258"/>
      <c r="C39" s="258"/>
      <c r="D39" s="258"/>
    </row>
    <row r="40" spans="2:4">
      <c r="B40" s="258"/>
      <c r="C40" s="258"/>
      <c r="D40" s="258"/>
    </row>
    <row r="41" spans="2:4">
      <c r="B41" s="258"/>
      <c r="C41" s="258"/>
      <c r="D41" s="258"/>
    </row>
    <row r="42" spans="2:4">
      <c r="B42" s="258"/>
      <c r="C42" s="258"/>
      <c r="D42" s="258"/>
    </row>
    <row r="43" spans="2:4">
      <c r="B43" s="258"/>
      <c r="C43" s="258"/>
      <c r="D43" s="258"/>
    </row>
    <row r="44" spans="2:4">
      <c r="B44" s="258"/>
      <c r="C44" s="258"/>
      <c r="D44" s="258"/>
    </row>
    <row r="45" spans="2:4">
      <c r="B45" s="258"/>
      <c r="C45" s="258"/>
      <c r="D45" s="258"/>
    </row>
    <row r="46" spans="2:4">
      <c r="B46" s="258"/>
      <c r="C46" s="258"/>
      <c r="D46" s="258"/>
    </row>
    <row r="47" spans="2:4">
      <c r="B47" s="258"/>
      <c r="C47" s="258"/>
      <c r="D47" s="258"/>
    </row>
    <row r="48" spans="2:4">
      <c r="B48" s="258"/>
      <c r="C48" s="258"/>
      <c r="D48" s="258"/>
    </row>
    <row r="49" spans="2:4">
      <c r="B49" s="258"/>
      <c r="C49" s="258"/>
      <c r="D49" s="258"/>
    </row>
    <row r="50" spans="2:4">
      <c r="B50" s="258"/>
      <c r="C50" s="258"/>
      <c r="D50" s="258"/>
    </row>
    <row r="51" spans="2:4">
      <c r="B51" s="258"/>
      <c r="C51" s="258"/>
      <c r="D51" s="258"/>
    </row>
    <row r="52" spans="2:4">
      <c r="B52" s="258"/>
      <c r="C52" s="258"/>
      <c r="D52" s="258"/>
    </row>
    <row r="53" spans="2:4">
      <c r="B53" s="258"/>
      <c r="C53" s="258"/>
      <c r="D53" s="258"/>
    </row>
    <row r="54" spans="2:4">
      <c r="B54" s="258"/>
      <c r="C54" s="258"/>
      <c r="D54" s="258"/>
    </row>
    <row r="55" spans="2:4">
      <c r="B55" s="258"/>
      <c r="C55" s="258"/>
      <c r="D55" s="258"/>
    </row>
    <row r="56" spans="2:4">
      <c r="B56" s="258"/>
      <c r="C56" s="258"/>
      <c r="D56" s="258"/>
    </row>
    <row r="57" spans="2:4">
      <c r="B57" s="258"/>
      <c r="C57" s="258"/>
      <c r="D57" s="258"/>
    </row>
    <row r="58" spans="2:4">
      <c r="B58" s="258"/>
      <c r="C58" s="258"/>
      <c r="D58" s="258"/>
    </row>
    <row r="59" spans="2:4">
      <c r="B59" s="258"/>
      <c r="C59" s="258"/>
      <c r="D59" s="258"/>
    </row>
    <row r="60" spans="2:4">
      <c r="B60" s="258"/>
      <c r="C60" s="258"/>
      <c r="D60" s="258"/>
    </row>
    <row r="61" spans="2:4">
      <c r="B61" s="258"/>
      <c r="C61" s="258"/>
      <c r="D61" s="258"/>
    </row>
    <row r="62" spans="2:4">
      <c r="B62" s="258"/>
      <c r="C62" s="258"/>
      <c r="D62" s="258"/>
    </row>
    <row r="63" spans="2:4">
      <c r="B63" s="258"/>
      <c r="C63" s="258"/>
      <c r="D63" s="258"/>
    </row>
    <row r="64" spans="2:4">
      <c r="B64" s="258"/>
      <c r="C64" s="258"/>
      <c r="D64" s="258"/>
    </row>
    <row r="65" spans="2:4">
      <c r="B65" s="258"/>
      <c r="C65" s="258"/>
      <c r="D65" s="258"/>
    </row>
    <row r="66" spans="2:4">
      <c r="B66" s="258"/>
      <c r="C66" s="258"/>
      <c r="D66" s="258"/>
    </row>
    <row r="67" spans="2:4">
      <c r="B67" s="258"/>
      <c r="C67" s="258"/>
      <c r="D67" s="258"/>
    </row>
    <row r="68" spans="2:4">
      <c r="B68" s="258"/>
      <c r="C68" s="258"/>
      <c r="D68" s="258"/>
    </row>
    <row r="69" spans="2:4">
      <c r="B69" s="258"/>
      <c r="C69" s="258"/>
      <c r="D69" s="258"/>
    </row>
    <row r="70" spans="2:4">
      <c r="B70" s="258"/>
      <c r="C70" s="258"/>
      <c r="D70" s="258"/>
    </row>
    <row r="71" spans="2:4">
      <c r="B71" s="258"/>
      <c r="C71" s="258"/>
      <c r="D71" s="258"/>
    </row>
    <row r="72" spans="2:4">
      <c r="B72" s="258"/>
      <c r="C72" s="258"/>
      <c r="D72" s="258"/>
    </row>
    <row r="73" spans="2:4">
      <c r="B73" s="258"/>
      <c r="C73" s="258"/>
      <c r="D73" s="258"/>
    </row>
    <row r="74" spans="2:4">
      <c r="B74" s="258"/>
      <c r="C74" s="258"/>
      <c r="D74" s="258"/>
    </row>
  </sheetData>
  <mergeCells count="12">
    <mergeCell ref="B19:D19"/>
    <mergeCell ref="B21:D21"/>
    <mergeCell ref="B22:D22"/>
    <mergeCell ref="B24:D24"/>
    <mergeCell ref="B26:D26"/>
    <mergeCell ref="B23:D23"/>
    <mergeCell ref="B8:D8"/>
    <mergeCell ref="B9:D10"/>
    <mergeCell ref="B13:D13"/>
    <mergeCell ref="B15:D15"/>
    <mergeCell ref="B17:D17"/>
    <mergeCell ref="B11:D12"/>
  </mergeCells>
  <phoneticPr fontId="13" type="noConversion"/>
  <hyperlinks>
    <hyperlink ref="B8:D8" location="Dashboard!A1" display="Dashboard" xr:uid="{481B6431-CA21-4EB3-A3C0-ABB3E9C6C102}"/>
    <hyperlink ref="B13:D13" location="'Payor Mix &amp; Collections'!A1" display="Payor Mix &amp; Collections" xr:uid="{EF7E77B0-5FA8-4393-ADA8-C548E5102138}"/>
    <hyperlink ref="B15:D15" location="'Reimbursement Analysis'!A1" display="Reimbursement Analysis" xr:uid="{D10083F7-B5A8-44E2-9763-A369AFB92AD6}"/>
    <hyperlink ref="B17:D17" location="'Front Desk Admin'!A1" display="Front Desk Admin" xr:uid="{DC31A225-8AE2-40B8-A449-FDDEA50ADA98}"/>
    <hyperlink ref="B19:D19" location="'Claims Data'!A1" display="Claims Data" xr:uid="{D1E0F744-3731-4451-B92E-1FB8AE3829CD}"/>
    <hyperlink ref="B22:D22" location="'2024 All Payor Quality Measures'!A1" display="All-Payor Quality Measures" xr:uid="{7563C457-1C68-44D2-9075-A203CFBADC44}"/>
    <hyperlink ref="B24:D24" location="'Reporting Cadence'!A1" display="Reporting Cadence" xr:uid="{D5594BF1-898B-48FF-A3CF-0156330E2AAA}"/>
    <hyperlink ref="E12" r:id="rId1" xr:uid="{234A2C10-36E6-1D4F-AB97-75B232733936}"/>
    <hyperlink ref="E14" r:id="rId2" xr:uid="{B2E5CECE-AC94-9B49-89ED-49187CC28884}"/>
    <hyperlink ref="B9:D10" location="'General Fiscal Health Wksht'!A1" display="Fiscal Health Worksheet" xr:uid="{CF82DEE0-6D71-B945-A5E0-7AEFC575E125}"/>
    <hyperlink ref="B11:D12" location="'Revenue Overview'!A1" display="Revenue" xr:uid="{A073B3F8-6FAC-2248-8188-450E4F367631}"/>
    <hyperlink ref="B26:D26" location="'NC AHEC '!A1" display="AHEC Practice Support" xr:uid="{119EFEA7-7022-D944-A6C7-E8843523827D}"/>
    <hyperlink ref="E16" r:id="rId3" display="https://medicaid.ncdhhs.gov/medicaid-managed-care-quality-measurement-technical-specifications-manual/download?attachment" xr:uid="{311F7C57-8630-4E65-A95B-A9AFEE21DC2B}"/>
    <hyperlink ref="E17" r:id="rId4" xr:uid="{C7A22FCF-4572-4B55-A8C0-BE213467D5B8}"/>
  </hyperlinks>
  <pageMargins left="0.7" right="0.7" top="0.75" bottom="0.75" header="0.3" footer="0.3"/>
  <pageSetup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75CF7-B483-4B55-BCB8-6F5CF10321A5}">
  <sheetPr codeName="Sheet5"/>
  <dimension ref="B1:AE77"/>
  <sheetViews>
    <sheetView topLeftCell="A13" zoomScaleNormal="100" workbookViewId="0">
      <pane xSplit="4" topLeftCell="G1" activePane="topRight" state="frozen"/>
      <selection activeCell="B15" sqref="B15:D15"/>
      <selection pane="topRight" activeCell="B25" sqref="B25:D25"/>
    </sheetView>
  </sheetViews>
  <sheetFormatPr defaultColWidth="9.1796875" defaultRowHeight="16"/>
  <cols>
    <col min="1" max="1" width="0" style="78" hidden="1" customWidth="1"/>
    <col min="2" max="3" width="10.26953125" style="259" customWidth="1"/>
    <col min="4" max="4" width="17.453125" style="259" customWidth="1"/>
    <col min="5" max="5" width="5.453125" style="132" customWidth="1"/>
    <col min="6" max="6" width="77.1796875" style="78" customWidth="1"/>
    <col min="7" max="7" width="20" style="78" customWidth="1"/>
    <col min="8" max="16384" width="9.1796875" style="78"/>
  </cols>
  <sheetData>
    <row r="1" spans="2:31">
      <c r="B1" s="258"/>
      <c r="C1" s="258"/>
      <c r="D1" s="258"/>
      <c r="E1" s="275"/>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row>
    <row r="2" spans="2:31" ht="30.75" customHeight="1">
      <c r="B2" s="258"/>
      <c r="C2" s="258"/>
      <c r="D2" s="258"/>
      <c r="E2" s="275"/>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row>
    <row r="3" spans="2:31" ht="20.25" customHeight="1">
      <c r="B3" s="258"/>
      <c r="C3" s="258"/>
      <c r="D3" s="258"/>
      <c r="E3" s="275"/>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row>
    <row r="4" spans="2:31" ht="22.5" customHeight="1">
      <c r="B4" s="258"/>
      <c r="C4" s="258"/>
      <c r="D4" s="258"/>
      <c r="E4" s="275"/>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row>
    <row r="5" spans="2:31" ht="1" customHeight="1">
      <c r="B5" s="258"/>
      <c r="C5" s="258"/>
      <c r="D5" s="258"/>
      <c r="E5" s="281"/>
      <c r="F5" s="283" t="s">
        <v>245</v>
      </c>
      <c r="G5" s="282"/>
      <c r="H5" s="276"/>
      <c r="I5" s="276"/>
      <c r="J5" s="276"/>
      <c r="K5" s="276"/>
      <c r="L5" s="276"/>
      <c r="M5" s="276"/>
      <c r="N5" s="276"/>
      <c r="O5" s="276"/>
      <c r="P5" s="276"/>
      <c r="Q5" s="276"/>
      <c r="R5" s="276"/>
      <c r="S5" s="276"/>
      <c r="T5" s="276"/>
      <c r="U5" s="276"/>
      <c r="V5" s="276"/>
      <c r="W5" s="276"/>
      <c r="X5" s="276"/>
      <c r="Y5" s="276"/>
      <c r="Z5" s="276"/>
      <c r="AA5" s="276"/>
      <c r="AB5" s="276"/>
      <c r="AC5" s="276"/>
      <c r="AD5" s="276"/>
      <c r="AE5" s="276"/>
    </row>
    <row r="6" spans="2:31" ht="20" hidden="1" customHeight="1">
      <c r="B6" s="403" t="s">
        <v>184</v>
      </c>
      <c r="C6" s="403"/>
      <c r="D6" s="403"/>
      <c r="E6" s="281"/>
      <c r="F6" s="357"/>
      <c r="G6" s="282"/>
      <c r="H6" s="276"/>
      <c r="I6" s="276"/>
      <c r="J6" s="276"/>
      <c r="K6" s="276"/>
      <c r="L6" s="276"/>
      <c r="M6" s="276"/>
      <c r="N6" s="276"/>
      <c r="O6" s="276"/>
      <c r="P6" s="276"/>
      <c r="Q6" s="276"/>
      <c r="R6" s="276"/>
      <c r="S6" s="276"/>
      <c r="T6" s="276"/>
      <c r="U6" s="276"/>
      <c r="V6" s="276"/>
      <c r="W6" s="276"/>
      <c r="X6" s="276"/>
      <c r="Y6" s="276"/>
      <c r="Z6" s="276"/>
      <c r="AA6" s="276"/>
      <c r="AB6" s="276"/>
      <c r="AC6" s="276"/>
      <c r="AD6" s="276"/>
      <c r="AE6" s="276"/>
    </row>
    <row r="7" spans="2:31" ht="20.25" customHeight="1">
      <c r="B7" s="403"/>
      <c r="C7" s="403"/>
      <c r="D7" s="403"/>
      <c r="E7" s="263"/>
      <c r="F7" s="129"/>
      <c r="G7" s="130"/>
    </row>
    <row r="8" spans="2:31" ht="18.75" customHeight="1">
      <c r="B8" s="403" t="s">
        <v>261</v>
      </c>
      <c r="C8" s="403"/>
      <c r="D8" s="403"/>
      <c r="E8" s="263"/>
      <c r="F8" s="131" t="s">
        <v>275</v>
      </c>
      <c r="G8" s="128" t="s">
        <v>127</v>
      </c>
    </row>
    <row r="9" spans="2:31">
      <c r="B9" s="403"/>
      <c r="C9" s="403"/>
      <c r="D9" s="403"/>
      <c r="E9" s="263"/>
      <c r="F9" s="358" t="s">
        <v>128</v>
      </c>
      <c r="G9" s="128" t="s">
        <v>127</v>
      </c>
    </row>
    <row r="10" spans="2:31" ht="19" customHeight="1">
      <c r="B10" s="403" t="s">
        <v>5</v>
      </c>
      <c r="C10" s="403"/>
      <c r="D10" s="406"/>
      <c r="E10" s="263"/>
      <c r="F10" s="358" t="s">
        <v>129</v>
      </c>
      <c r="G10" s="128" t="s">
        <v>130</v>
      </c>
    </row>
    <row r="11" spans="2:31" ht="19" customHeight="1">
      <c r="B11" s="403"/>
      <c r="C11" s="403"/>
      <c r="D11" s="406"/>
      <c r="E11" s="263"/>
      <c r="F11" s="358" t="s">
        <v>131</v>
      </c>
      <c r="G11" s="128" t="s">
        <v>130</v>
      </c>
    </row>
    <row r="12" spans="2:31" ht="31.5" customHeight="1">
      <c r="B12" s="403" t="s">
        <v>249</v>
      </c>
      <c r="C12" s="403"/>
      <c r="D12" s="403"/>
      <c r="E12" s="263"/>
      <c r="F12" s="131" t="s">
        <v>132</v>
      </c>
      <c r="G12" s="128" t="s">
        <v>127</v>
      </c>
    </row>
    <row r="13" spans="2:31" ht="19" customHeight="1">
      <c r="B13" s="403"/>
      <c r="C13" s="403"/>
      <c r="D13" s="403"/>
      <c r="E13" s="263"/>
      <c r="F13" s="131" t="s">
        <v>133</v>
      </c>
      <c r="G13" s="128" t="s">
        <v>127</v>
      </c>
    </row>
    <row r="14" spans="2:31" ht="18.75" customHeight="1">
      <c r="B14" s="403" t="s">
        <v>93</v>
      </c>
      <c r="C14" s="403"/>
      <c r="D14" s="403"/>
      <c r="E14" s="263"/>
      <c r="F14" s="131" t="s">
        <v>134</v>
      </c>
      <c r="G14" s="128" t="s">
        <v>127</v>
      </c>
    </row>
    <row r="15" spans="2:31" ht="18" customHeight="1">
      <c r="B15" s="403"/>
      <c r="C15" s="403"/>
      <c r="D15" s="403"/>
      <c r="E15" s="263"/>
      <c r="F15" s="358" t="s">
        <v>135</v>
      </c>
      <c r="G15" s="128" t="s">
        <v>130</v>
      </c>
    </row>
    <row r="16" spans="2:31" ht="19" customHeight="1">
      <c r="B16" s="403" t="s">
        <v>257</v>
      </c>
      <c r="C16" s="403"/>
      <c r="D16" s="403"/>
      <c r="E16" s="263"/>
      <c r="F16" s="131" t="s">
        <v>136</v>
      </c>
      <c r="G16" s="128"/>
    </row>
    <row r="17" spans="2:7" ht="19" customHeight="1">
      <c r="B17" s="403"/>
      <c r="C17" s="403"/>
      <c r="D17" s="403"/>
      <c r="E17" s="266"/>
      <c r="F17" s="131" t="s">
        <v>137</v>
      </c>
      <c r="G17" s="128" t="s">
        <v>127</v>
      </c>
    </row>
    <row r="18" spans="2:7" ht="19" customHeight="1">
      <c r="B18" s="401" t="s">
        <v>185</v>
      </c>
      <c r="C18" s="401"/>
      <c r="D18" s="401"/>
      <c r="E18" s="267"/>
      <c r="F18" s="131" t="s">
        <v>138</v>
      </c>
      <c r="G18" s="128" t="s">
        <v>130</v>
      </c>
    </row>
    <row r="19" spans="2:7" ht="19" customHeight="1">
      <c r="B19" s="401"/>
      <c r="C19" s="401"/>
      <c r="D19" s="401"/>
      <c r="E19" s="267"/>
      <c r="F19" s="131" t="s">
        <v>139</v>
      </c>
      <c r="G19" s="128" t="s">
        <v>127</v>
      </c>
    </row>
    <row r="20" spans="2:7" ht="19" customHeight="1">
      <c r="B20" s="398" t="s">
        <v>243</v>
      </c>
      <c r="C20" s="398"/>
      <c r="D20" s="398"/>
      <c r="E20" s="277"/>
      <c r="F20" s="131" t="s">
        <v>140</v>
      </c>
      <c r="G20" s="128" t="s">
        <v>127</v>
      </c>
    </row>
    <row r="21" spans="2:7" ht="19" customHeight="1">
      <c r="B21" s="379" t="s">
        <v>244</v>
      </c>
      <c r="C21" s="379"/>
      <c r="D21" s="379"/>
      <c r="E21" s="269"/>
      <c r="F21" s="131" t="s">
        <v>141</v>
      </c>
      <c r="G21" s="128" t="s">
        <v>130</v>
      </c>
    </row>
    <row r="22" spans="2:7" ht="19" customHeight="1">
      <c r="B22" s="445" t="s">
        <v>256</v>
      </c>
      <c r="C22" s="445"/>
      <c r="D22" s="445"/>
      <c r="E22" s="278"/>
      <c r="F22" s="131" t="s">
        <v>142</v>
      </c>
      <c r="G22" s="128" t="s">
        <v>130</v>
      </c>
    </row>
    <row r="23" spans="2:7" ht="19" customHeight="1">
      <c r="B23" s="486" t="s">
        <v>242</v>
      </c>
      <c r="C23" s="486"/>
      <c r="D23" s="486"/>
      <c r="E23" s="259"/>
      <c r="F23" s="131" t="s">
        <v>143</v>
      </c>
      <c r="G23" s="128" t="s">
        <v>130</v>
      </c>
    </row>
    <row r="24" spans="2:7" ht="19" customHeight="1">
      <c r="B24" s="288"/>
      <c r="C24" s="288"/>
      <c r="D24" s="288"/>
      <c r="F24" s="131" t="s">
        <v>249</v>
      </c>
      <c r="G24" s="128" t="s">
        <v>251</v>
      </c>
    </row>
    <row r="25" spans="2:7" ht="19" customHeight="1">
      <c r="B25" s="466" t="s">
        <v>150</v>
      </c>
      <c r="C25" s="403"/>
      <c r="D25" s="403"/>
    </row>
    <row r="26" spans="2:7">
      <c r="B26" s="258"/>
      <c r="C26" s="258"/>
      <c r="D26" s="258"/>
    </row>
    <row r="27" spans="2:7">
      <c r="B27" s="258"/>
      <c r="C27" s="258"/>
      <c r="D27" s="258"/>
    </row>
    <row r="28" spans="2:7">
      <c r="B28" s="258"/>
      <c r="C28" s="258"/>
      <c r="D28" s="258"/>
    </row>
    <row r="29" spans="2:7">
      <c r="B29" s="258"/>
      <c r="C29" s="258"/>
      <c r="D29" s="258"/>
    </row>
    <row r="30" spans="2:7">
      <c r="B30" s="258"/>
      <c r="C30" s="258"/>
      <c r="D30" s="258"/>
    </row>
    <row r="31" spans="2:7">
      <c r="B31" s="258"/>
      <c r="C31" s="258"/>
      <c r="D31" s="258"/>
    </row>
    <row r="32" spans="2:7">
      <c r="B32" s="258"/>
      <c r="C32" s="258"/>
      <c r="D32" s="258"/>
    </row>
    <row r="33" spans="2:4">
      <c r="B33" s="258"/>
      <c r="C33" s="258"/>
      <c r="D33" s="258"/>
    </row>
    <row r="34" spans="2:4">
      <c r="B34" s="258"/>
      <c r="C34" s="258"/>
      <c r="D34" s="258"/>
    </row>
    <row r="35" spans="2:4">
      <c r="B35" s="258"/>
      <c r="C35" s="258"/>
      <c r="D35" s="258"/>
    </row>
    <row r="36" spans="2:4">
      <c r="B36" s="258"/>
      <c r="C36" s="258"/>
      <c r="D36" s="258"/>
    </row>
    <row r="37" spans="2:4">
      <c r="B37" s="258"/>
      <c r="C37" s="258"/>
      <c r="D37" s="258"/>
    </row>
    <row r="38" spans="2:4">
      <c r="B38" s="258"/>
      <c r="C38" s="258"/>
      <c r="D38" s="258"/>
    </row>
    <row r="39" spans="2:4">
      <c r="B39" s="258"/>
      <c r="C39" s="258"/>
      <c r="D39" s="258"/>
    </row>
    <row r="40" spans="2:4">
      <c r="B40" s="258"/>
      <c r="C40" s="258"/>
      <c r="D40" s="258"/>
    </row>
    <row r="41" spans="2:4">
      <c r="B41" s="258"/>
      <c r="C41" s="258"/>
      <c r="D41" s="258"/>
    </row>
    <row r="42" spans="2:4">
      <c r="B42" s="258"/>
      <c r="C42" s="258"/>
      <c r="D42" s="258"/>
    </row>
    <row r="43" spans="2:4">
      <c r="B43" s="258"/>
      <c r="C43" s="258"/>
      <c r="D43" s="258"/>
    </row>
    <row r="44" spans="2:4">
      <c r="B44" s="258"/>
      <c r="C44" s="258"/>
      <c r="D44" s="258"/>
    </row>
    <row r="45" spans="2:4">
      <c r="B45" s="258"/>
      <c r="C45" s="258"/>
      <c r="D45" s="258"/>
    </row>
    <row r="46" spans="2:4">
      <c r="B46" s="258"/>
      <c r="C46" s="258"/>
      <c r="D46" s="258"/>
    </row>
    <row r="47" spans="2:4">
      <c r="B47" s="258"/>
      <c r="C47" s="258"/>
      <c r="D47" s="258"/>
    </row>
    <row r="48" spans="2:4">
      <c r="B48" s="258"/>
      <c r="C48" s="258"/>
      <c r="D48" s="258"/>
    </row>
    <row r="49" spans="2:4">
      <c r="B49" s="258"/>
      <c r="C49" s="258"/>
      <c r="D49" s="258"/>
    </row>
    <row r="50" spans="2:4">
      <c r="B50" s="258"/>
      <c r="C50" s="258"/>
      <c r="D50" s="258"/>
    </row>
    <row r="51" spans="2:4">
      <c r="B51" s="258"/>
      <c r="C51" s="258"/>
      <c r="D51" s="258"/>
    </row>
    <row r="52" spans="2:4">
      <c r="B52" s="258"/>
      <c r="C52" s="258"/>
      <c r="D52" s="258"/>
    </row>
    <row r="53" spans="2:4">
      <c r="B53" s="258"/>
      <c r="C53" s="258"/>
      <c r="D53" s="258"/>
    </row>
    <row r="54" spans="2:4">
      <c r="B54" s="258"/>
      <c r="C54" s="258"/>
      <c r="D54" s="258"/>
    </row>
    <row r="55" spans="2:4">
      <c r="B55" s="258"/>
      <c r="C55" s="258"/>
      <c r="D55" s="258"/>
    </row>
    <row r="56" spans="2:4">
      <c r="B56" s="258"/>
      <c r="C56" s="258"/>
      <c r="D56" s="258"/>
    </row>
    <row r="57" spans="2:4">
      <c r="B57" s="258"/>
      <c r="C57" s="258"/>
      <c r="D57" s="258"/>
    </row>
    <row r="58" spans="2:4">
      <c r="B58" s="258"/>
      <c r="C58" s="258"/>
      <c r="D58" s="258"/>
    </row>
    <row r="59" spans="2:4">
      <c r="B59" s="258"/>
      <c r="C59" s="258"/>
      <c r="D59" s="258"/>
    </row>
    <row r="60" spans="2:4">
      <c r="B60" s="258"/>
      <c r="C60" s="258"/>
      <c r="D60" s="258"/>
    </row>
    <row r="61" spans="2:4">
      <c r="B61" s="258"/>
      <c r="C61" s="258"/>
      <c r="D61" s="258"/>
    </row>
    <row r="62" spans="2:4">
      <c r="B62" s="258"/>
      <c r="C62" s="258"/>
      <c r="D62" s="258"/>
    </row>
    <row r="63" spans="2:4">
      <c r="B63" s="258"/>
      <c r="C63" s="258"/>
      <c r="D63" s="258"/>
    </row>
    <row r="64" spans="2:4">
      <c r="B64" s="258"/>
      <c r="C64" s="258"/>
      <c r="D64" s="258"/>
    </row>
    <row r="65" spans="2:4">
      <c r="B65" s="258"/>
      <c r="C65" s="258"/>
      <c r="D65" s="258"/>
    </row>
    <row r="66" spans="2:4">
      <c r="B66" s="258"/>
      <c r="C66" s="258"/>
      <c r="D66" s="258"/>
    </row>
    <row r="67" spans="2:4">
      <c r="B67" s="258"/>
      <c r="C67" s="258"/>
      <c r="D67" s="258"/>
    </row>
    <row r="68" spans="2:4">
      <c r="B68" s="258"/>
      <c r="C68" s="258"/>
      <c r="D68" s="258"/>
    </row>
    <row r="69" spans="2:4">
      <c r="B69" s="258"/>
      <c r="C69" s="258"/>
      <c r="D69" s="258"/>
    </row>
    <row r="70" spans="2:4">
      <c r="B70" s="258"/>
      <c r="C70" s="258"/>
      <c r="D70" s="258"/>
    </row>
    <row r="71" spans="2:4">
      <c r="B71" s="258"/>
      <c r="C71" s="258"/>
      <c r="D71" s="258"/>
    </row>
    <row r="72" spans="2:4">
      <c r="B72" s="258"/>
      <c r="C72" s="258"/>
      <c r="D72" s="258"/>
    </row>
    <row r="73" spans="2:4">
      <c r="B73" s="258"/>
      <c r="C73" s="258"/>
      <c r="D73" s="258"/>
    </row>
    <row r="74" spans="2:4">
      <c r="B74" s="258"/>
      <c r="C74" s="258"/>
      <c r="D74" s="258"/>
    </row>
    <row r="75" spans="2:4">
      <c r="B75" s="258"/>
      <c r="C75" s="258"/>
      <c r="D75" s="258"/>
    </row>
    <row r="76" spans="2:4">
      <c r="B76" s="258"/>
      <c r="C76" s="258"/>
      <c r="D76" s="258"/>
    </row>
    <row r="77" spans="2:4">
      <c r="B77" s="258"/>
      <c r="C77" s="258"/>
      <c r="D77" s="258"/>
    </row>
  </sheetData>
  <mergeCells count="12">
    <mergeCell ref="B20:D20"/>
    <mergeCell ref="B23:D23"/>
    <mergeCell ref="B25:D25"/>
    <mergeCell ref="B21:D21"/>
    <mergeCell ref="B22:D22"/>
    <mergeCell ref="B14:D15"/>
    <mergeCell ref="B16:D17"/>
    <mergeCell ref="B18:D19"/>
    <mergeCell ref="B6:D7"/>
    <mergeCell ref="B8:D9"/>
    <mergeCell ref="B10:D11"/>
    <mergeCell ref="B12:D13"/>
  </mergeCells>
  <hyperlinks>
    <hyperlink ref="B21:D21" location="'2024 All Payor Quality Measures'!A1" display="All-Payor Quality Measures" xr:uid="{536BA1ED-73A6-45D3-9D03-1355AA058599}"/>
    <hyperlink ref="B23:D23" location="'Reporting Cadence'!A1" display="Reporting Cadence" xr:uid="{49D87C3C-39E2-4E74-8A7B-1750FADBD1C1}"/>
    <hyperlink ref="B8:D9" location="'General Fiscal Health Wksht'!A1" display="Fiscal Health Worksheet" xr:uid="{EC5A3A2F-D0B3-4A8C-BC4B-F58A4604D7C3}"/>
    <hyperlink ref="B10:D11" location="'Revenue Overview'!A1" display="Revenue" xr:uid="{0BD7AA6C-355A-4966-9D94-521FC96A1AD7}"/>
    <hyperlink ref="B6:D7" location="Dashboard!A1" display="Dashboard" xr:uid="{206AC92A-6077-4B4F-A685-C3B819126DEE}"/>
    <hyperlink ref="B12:D13" location="'Payor Mix &amp; Collections'!A1" display="Payor Mix &amp; Collections" xr:uid="{12A17511-C690-2D43-861D-157423D88E76}"/>
    <hyperlink ref="B14:D15" location="'Reimbursement Analysis'!A1" display="Reimbursement Analysis" xr:uid="{A2E7E455-8E67-4C46-A0AA-706C5E6AAD41}"/>
    <hyperlink ref="B16:D17" location="'Front Desk Admin'!A1" display="Front Desk Operations" xr:uid="{9C1339BD-E535-8E42-B051-573D50DF199A}"/>
    <hyperlink ref="B25:D25" location="'NC AHEC '!A1" display="AHEC Practice Support" xr:uid="{EEF2E5CF-6B99-F543-A17D-AD78E6CB2193}"/>
    <hyperlink ref="B18:D19" location="'Claims Data'!A1" display="Claims Data" xr:uid="{C4CCC6E3-3364-B24C-8CF0-7AAD5BE8719E}"/>
    <hyperlink ref="B22:D22" location="'CY Quality Measure Resources'!A1" display="CY Quality Measure Resources" xr:uid="{2DA27C31-9194-DD4F-AD59-08556C24E545}"/>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DE51C-9307-4291-87B2-5A73F7FB6BA8}">
  <sheetPr codeName="Sheet13"/>
  <dimension ref="A17:AF98"/>
  <sheetViews>
    <sheetView topLeftCell="I5" zoomScale="125" zoomScaleNormal="125" workbookViewId="0">
      <selection activeCell="F71" sqref="F71"/>
    </sheetView>
  </sheetViews>
  <sheetFormatPr defaultColWidth="8.81640625" defaultRowHeight="14.5"/>
  <cols>
    <col min="1" max="1" width="24.453125" customWidth="1"/>
    <col min="2" max="2" width="10.1796875" bestFit="1" customWidth="1"/>
    <col min="3" max="3" width="11.453125" bestFit="1" customWidth="1"/>
    <col min="5" max="5" width="11.453125" bestFit="1" customWidth="1"/>
    <col min="7" max="7" width="11.453125" bestFit="1" customWidth="1"/>
    <col min="9" max="9" width="11.453125" bestFit="1" customWidth="1"/>
    <col min="11" max="11" width="11.453125" bestFit="1" customWidth="1"/>
    <col min="13" max="13" width="11.453125" bestFit="1" customWidth="1"/>
    <col min="15" max="15" width="11.453125" bestFit="1" customWidth="1"/>
    <col min="17" max="17" width="11.453125" bestFit="1" customWidth="1"/>
    <col min="19" max="19" width="11.453125" bestFit="1" customWidth="1"/>
    <col min="21" max="21" width="11.453125" bestFit="1" customWidth="1"/>
    <col min="23" max="23" width="11.453125" bestFit="1" customWidth="1"/>
    <col min="25" max="25" width="11.453125" bestFit="1" customWidth="1"/>
  </cols>
  <sheetData>
    <row r="17" spans="1:25" ht="16">
      <c r="A17" s="100" t="s">
        <v>160</v>
      </c>
      <c r="B17" s="416" t="s">
        <v>14</v>
      </c>
      <c r="C17" s="418"/>
      <c r="D17" s="416" t="s">
        <v>15</v>
      </c>
      <c r="E17" s="418"/>
      <c r="F17" s="416" t="s">
        <v>16</v>
      </c>
      <c r="G17" s="418"/>
      <c r="H17" s="416" t="s">
        <v>17</v>
      </c>
      <c r="I17" s="418"/>
      <c r="J17" s="416" t="s">
        <v>18</v>
      </c>
      <c r="K17" s="413"/>
      <c r="L17" s="417" t="s">
        <v>19</v>
      </c>
      <c r="M17" s="413"/>
      <c r="N17" s="412" t="s">
        <v>20</v>
      </c>
      <c r="O17" s="413"/>
      <c r="P17" s="412" t="s">
        <v>21</v>
      </c>
      <c r="Q17" s="413"/>
      <c r="R17" s="412" t="s">
        <v>44</v>
      </c>
      <c r="S17" s="413"/>
      <c r="T17" s="412" t="s">
        <v>45</v>
      </c>
      <c r="U17" s="413"/>
      <c r="V17" s="412" t="s">
        <v>46</v>
      </c>
      <c r="W17" s="413"/>
      <c r="X17" s="412" t="s">
        <v>47</v>
      </c>
      <c r="Y17" s="413"/>
    </row>
    <row r="18" spans="1:25">
      <c r="A18" s="79"/>
      <c r="B18" s="80" t="s">
        <v>79</v>
      </c>
      <c r="C18" s="81" t="s">
        <v>80</v>
      </c>
      <c r="D18" s="80" t="s">
        <v>79</v>
      </c>
      <c r="E18" s="81" t="s">
        <v>80</v>
      </c>
      <c r="F18" s="80" t="s">
        <v>79</v>
      </c>
      <c r="G18" s="81" t="s">
        <v>80</v>
      </c>
      <c r="H18" s="80" t="s">
        <v>79</v>
      </c>
      <c r="I18" s="81" t="s">
        <v>80</v>
      </c>
      <c r="J18" s="80" t="s">
        <v>79</v>
      </c>
      <c r="K18" s="81" t="s">
        <v>80</v>
      </c>
      <c r="L18" s="80" t="s">
        <v>79</v>
      </c>
      <c r="M18" s="81" t="s">
        <v>80</v>
      </c>
      <c r="N18" s="80" t="s">
        <v>79</v>
      </c>
      <c r="O18" s="81" t="s">
        <v>80</v>
      </c>
      <c r="P18" s="80" t="s">
        <v>79</v>
      </c>
      <c r="Q18" s="81" t="s">
        <v>80</v>
      </c>
      <c r="R18" s="80" t="s">
        <v>79</v>
      </c>
      <c r="S18" s="81" t="s">
        <v>80</v>
      </c>
      <c r="T18" s="80" t="s">
        <v>79</v>
      </c>
      <c r="U18" s="81" t="s">
        <v>80</v>
      </c>
      <c r="V18" s="80" t="s">
        <v>79</v>
      </c>
      <c r="W18" s="81" t="s">
        <v>80</v>
      </c>
      <c r="X18" s="80" t="s">
        <v>79</v>
      </c>
      <c r="Y18" s="81" t="s">
        <v>80</v>
      </c>
    </row>
    <row r="19" spans="1:25">
      <c r="A19" s="86" t="s">
        <v>158</v>
      </c>
      <c r="B19" s="116">
        <v>4520</v>
      </c>
      <c r="C19" s="188">
        <f>IF($B$13,(B19/$B$13)/100,0)</f>
        <v>0</v>
      </c>
      <c r="D19" s="116">
        <v>0</v>
      </c>
      <c r="E19" s="188">
        <f>IF($D$13,D19/$D$13,0)</f>
        <v>0</v>
      </c>
      <c r="F19" s="121">
        <v>0</v>
      </c>
      <c r="G19" s="188">
        <f>IF($F$13,F19/$F$13,0)</f>
        <v>0</v>
      </c>
      <c r="H19" s="121">
        <v>0</v>
      </c>
      <c r="I19" s="188">
        <f>IF($H$13,H19/$H$13,0)</f>
        <v>0</v>
      </c>
      <c r="J19" s="121"/>
      <c r="K19" s="188">
        <f>IF($J$13,J19/$J$13,0)</f>
        <v>0</v>
      </c>
      <c r="L19" s="121"/>
      <c r="M19" s="188">
        <f>IF($L$13,L19/$L$13,0)</f>
        <v>0</v>
      </c>
      <c r="N19" s="121"/>
      <c r="O19" s="188">
        <f>IF($N$13,N19/$N$13,0)</f>
        <v>0</v>
      </c>
      <c r="P19" s="121"/>
      <c r="Q19" s="188">
        <f>IF($P$13,P19/$P$13,0)</f>
        <v>0</v>
      </c>
      <c r="R19" s="121"/>
      <c r="S19" s="188">
        <f>IF($R$13,R19/$R$13,0)</f>
        <v>0</v>
      </c>
      <c r="T19" s="121"/>
      <c r="U19" s="188">
        <f>IF($T$13,T19/$T$13,0)</f>
        <v>0</v>
      </c>
      <c r="V19" s="121"/>
      <c r="W19" s="188">
        <f>IF($V$13,V19/$V$13,0)</f>
        <v>0</v>
      </c>
      <c r="X19" s="121"/>
      <c r="Y19" s="188">
        <f>IF($X$13,X19/$X$13,0)</f>
        <v>0</v>
      </c>
    </row>
    <row r="20" spans="1:25">
      <c r="A20" s="87" t="s">
        <v>165</v>
      </c>
      <c r="B20" s="116">
        <v>595</v>
      </c>
      <c r="C20" s="188">
        <f>IF($B$13,(B20/$B$13)/100,0)</f>
        <v>0</v>
      </c>
      <c r="D20" s="116">
        <v>0</v>
      </c>
      <c r="E20" s="188">
        <f t="shared" ref="E20:E21" si="0">IF($D$13,D20/$D$13,0)</f>
        <v>0</v>
      </c>
      <c r="F20" s="121">
        <v>0</v>
      </c>
      <c r="G20" s="188">
        <f t="shared" ref="G20:G21" si="1">IF($F$13,F20/$F$13,0)</f>
        <v>0</v>
      </c>
      <c r="H20" s="121">
        <v>0</v>
      </c>
      <c r="I20" s="188">
        <f t="shared" ref="I20:I21" si="2">IF($H$13,H20/$H$13,0)</f>
        <v>0</v>
      </c>
      <c r="J20" s="121"/>
      <c r="K20" s="188">
        <f t="shared" ref="K20:K21" si="3">IF($J$13,J20/$J$13,0)</f>
        <v>0</v>
      </c>
      <c r="L20" s="121"/>
      <c r="M20" s="188">
        <f t="shared" ref="M20:M21" si="4">IF($L$13,L20/$L$13,0)</f>
        <v>0</v>
      </c>
      <c r="N20" s="121"/>
      <c r="O20" s="188">
        <f t="shared" ref="O20:O21" si="5">IF($N$13,N20/$N$13,0)</f>
        <v>0</v>
      </c>
      <c r="P20" s="121"/>
      <c r="Q20" s="188">
        <f t="shared" ref="Q20:Q21" si="6">IF($P$13,P20/$P$13,0)</f>
        <v>0</v>
      </c>
      <c r="R20" s="121"/>
      <c r="S20" s="188">
        <f t="shared" ref="S20:S21" si="7">IF($R$13,R20/$R$13,0)</f>
        <v>0</v>
      </c>
      <c r="T20" s="121"/>
      <c r="U20" s="188">
        <f t="shared" ref="U20:U21" si="8">IF($T$13,T20/$T$13,0)</f>
        <v>0</v>
      </c>
      <c r="V20" s="121"/>
      <c r="W20" s="188">
        <f t="shared" ref="W20:W21" si="9">IF($V$13,V20/$V$13,0)</f>
        <v>0</v>
      </c>
      <c r="X20" s="121"/>
      <c r="Y20" s="188">
        <f t="shared" ref="Y20:Y21" si="10">IF($X$13,X20/$X$13,0)</f>
        <v>0</v>
      </c>
    </row>
    <row r="21" spans="1:25">
      <c r="A21" s="87" t="s">
        <v>159</v>
      </c>
      <c r="B21" s="116">
        <v>13268</v>
      </c>
      <c r="C21" s="188">
        <f>IF($B$13,(B21/$B$13)/100,0)</f>
        <v>0</v>
      </c>
      <c r="D21" s="116">
        <v>0</v>
      </c>
      <c r="E21" s="188">
        <f t="shared" si="0"/>
        <v>0</v>
      </c>
      <c r="F21" s="121">
        <v>0</v>
      </c>
      <c r="G21" s="188">
        <f t="shared" si="1"/>
        <v>0</v>
      </c>
      <c r="H21" s="121">
        <v>0</v>
      </c>
      <c r="I21" s="188">
        <f t="shared" si="2"/>
        <v>0</v>
      </c>
      <c r="J21" s="121"/>
      <c r="K21" s="188">
        <f t="shared" si="3"/>
        <v>0</v>
      </c>
      <c r="L21" s="121"/>
      <c r="M21" s="188">
        <f t="shared" si="4"/>
        <v>0</v>
      </c>
      <c r="N21" s="121"/>
      <c r="O21" s="188">
        <f t="shared" si="5"/>
        <v>0</v>
      </c>
      <c r="P21" s="121"/>
      <c r="Q21" s="188">
        <f t="shared" si="6"/>
        <v>0</v>
      </c>
      <c r="R21" s="121"/>
      <c r="S21" s="188">
        <f t="shared" si="7"/>
        <v>0</v>
      </c>
      <c r="T21" s="121"/>
      <c r="U21" s="188">
        <f t="shared" si="8"/>
        <v>0</v>
      </c>
      <c r="V21" s="121"/>
      <c r="W21" s="188">
        <f t="shared" si="9"/>
        <v>0</v>
      </c>
      <c r="X21" s="121"/>
      <c r="Y21" s="188">
        <f t="shared" si="10"/>
        <v>0</v>
      </c>
    </row>
    <row r="22" spans="1:25">
      <c r="A22" s="82" t="s">
        <v>88</v>
      </c>
      <c r="B22" s="83">
        <f>SUM(B19:B21)</f>
        <v>18383</v>
      </c>
      <c r="C22" s="84"/>
      <c r="D22" s="83">
        <f>SUM(D19:D21)</f>
        <v>0</v>
      </c>
      <c r="E22" s="84"/>
      <c r="F22" s="85">
        <f>SUM(F19:F21)</f>
        <v>0</v>
      </c>
      <c r="G22" s="84"/>
      <c r="H22" s="85">
        <f>SUM(H19:H21)</f>
        <v>0</v>
      </c>
      <c r="I22" s="84"/>
      <c r="J22" s="85">
        <f>SUM(J19:J21)</f>
        <v>0</v>
      </c>
      <c r="K22" s="84"/>
      <c r="L22" s="85">
        <f>SUM(L19:L21)</f>
        <v>0</v>
      </c>
      <c r="M22" s="84"/>
      <c r="N22" s="85">
        <f>SUM(N19:N21)</f>
        <v>0</v>
      </c>
      <c r="O22" s="84"/>
      <c r="P22" s="85">
        <f>SUM(P19:P21)</f>
        <v>0</v>
      </c>
      <c r="Q22" s="84"/>
      <c r="R22" s="85">
        <f>SUM(R19:R21)</f>
        <v>0</v>
      </c>
      <c r="S22" s="84"/>
      <c r="T22" s="85">
        <f>SUM(T19:T21)</f>
        <v>0</v>
      </c>
      <c r="U22" s="84"/>
      <c r="V22" s="85">
        <f>SUM(V19:V21)</f>
        <v>0</v>
      </c>
      <c r="W22" s="84"/>
      <c r="X22" s="85">
        <f>SUM(X19:X21)</f>
        <v>0</v>
      </c>
      <c r="Y22" s="84"/>
    </row>
    <row r="23" spans="1:25">
      <c r="A23" s="77"/>
      <c r="B23" s="97"/>
      <c r="C23" s="77"/>
      <c r="D23" s="98"/>
      <c r="E23" s="77"/>
      <c r="F23" s="98"/>
      <c r="G23" s="77"/>
      <c r="H23" s="98"/>
      <c r="I23" s="77"/>
      <c r="J23" s="98"/>
      <c r="K23" s="77"/>
      <c r="L23" s="98"/>
      <c r="M23" s="77"/>
      <c r="N23" s="98"/>
      <c r="O23" s="77"/>
      <c r="P23" s="98"/>
      <c r="Q23" s="77"/>
      <c r="R23" s="98"/>
      <c r="S23" s="77"/>
      <c r="T23" s="98"/>
      <c r="U23" s="77"/>
      <c r="V23" s="98"/>
      <c r="W23" s="77"/>
      <c r="X23" s="98"/>
      <c r="Y23" s="77"/>
    </row>
    <row r="24" spans="1:25" ht="16">
      <c r="A24" s="100" t="s">
        <v>161</v>
      </c>
      <c r="B24" s="416" t="s">
        <v>14</v>
      </c>
      <c r="C24" s="418"/>
      <c r="D24" s="416" t="s">
        <v>15</v>
      </c>
      <c r="E24" s="418"/>
      <c r="F24" s="416" t="s">
        <v>16</v>
      </c>
      <c r="G24" s="418"/>
      <c r="H24" s="416" t="s">
        <v>17</v>
      </c>
      <c r="I24" s="418"/>
      <c r="J24" s="416" t="s">
        <v>18</v>
      </c>
      <c r="K24" s="413"/>
      <c r="L24" s="417" t="s">
        <v>19</v>
      </c>
      <c r="M24" s="413"/>
      <c r="N24" s="412" t="s">
        <v>20</v>
      </c>
      <c r="O24" s="413"/>
      <c r="P24" s="412" t="s">
        <v>21</v>
      </c>
      <c r="Q24" s="413"/>
      <c r="R24" s="412" t="s">
        <v>44</v>
      </c>
      <c r="S24" s="413"/>
      <c r="T24" s="412" t="s">
        <v>45</v>
      </c>
      <c r="U24" s="413"/>
      <c r="V24" s="412" t="s">
        <v>46</v>
      </c>
      <c r="W24" s="413"/>
      <c r="X24" s="412" t="s">
        <v>47</v>
      </c>
      <c r="Y24" s="413"/>
    </row>
    <row r="25" spans="1:25">
      <c r="A25" s="79"/>
      <c r="B25" s="80" t="s">
        <v>79</v>
      </c>
      <c r="C25" s="81" t="s">
        <v>80</v>
      </c>
      <c r="D25" s="80" t="s">
        <v>79</v>
      </c>
      <c r="E25" s="81" t="s">
        <v>80</v>
      </c>
      <c r="F25" s="80" t="s">
        <v>79</v>
      </c>
      <c r="G25" s="81" t="s">
        <v>80</v>
      </c>
      <c r="H25" s="80" t="s">
        <v>79</v>
      </c>
      <c r="I25" s="81" t="s">
        <v>80</v>
      </c>
      <c r="J25" s="80" t="s">
        <v>79</v>
      </c>
      <c r="K25" s="81" t="s">
        <v>80</v>
      </c>
      <c r="L25" s="80" t="s">
        <v>79</v>
      </c>
      <c r="M25" s="81" t="s">
        <v>80</v>
      </c>
      <c r="N25" s="80" t="s">
        <v>79</v>
      </c>
      <c r="O25" s="81" t="s">
        <v>80</v>
      </c>
      <c r="P25" s="80" t="s">
        <v>79</v>
      </c>
      <c r="Q25" s="81" t="s">
        <v>80</v>
      </c>
      <c r="R25" s="80" t="s">
        <v>79</v>
      </c>
      <c r="S25" s="81" t="s">
        <v>80</v>
      </c>
      <c r="T25" s="80" t="s">
        <v>79</v>
      </c>
      <c r="U25" s="81" t="s">
        <v>80</v>
      </c>
      <c r="V25" s="80" t="s">
        <v>79</v>
      </c>
      <c r="W25" s="81" t="s">
        <v>80</v>
      </c>
      <c r="X25" s="80" t="s">
        <v>79</v>
      </c>
      <c r="Y25" s="81" t="s">
        <v>80</v>
      </c>
    </row>
    <row r="26" spans="1:25">
      <c r="A26" s="86" t="s">
        <v>162</v>
      </c>
      <c r="B26" s="121">
        <v>0</v>
      </c>
      <c r="C26" s="188">
        <f>IF($B$20,B26/$B$20,0)</f>
        <v>0</v>
      </c>
      <c r="D26" s="121">
        <v>0</v>
      </c>
      <c r="E26" s="188">
        <f>IF($D$20,D26/$D$20,0)</f>
        <v>0</v>
      </c>
      <c r="F26" s="121">
        <v>0</v>
      </c>
      <c r="G26" s="188">
        <f>IF($F$20,F26/$F$20,0)</f>
        <v>0</v>
      </c>
      <c r="H26" s="121">
        <v>0</v>
      </c>
      <c r="I26" s="188">
        <f>IF($H$20,H26/$H$20,0)</f>
        <v>0</v>
      </c>
      <c r="J26" s="121"/>
      <c r="K26" s="188">
        <f>IF($J$20,J26/$J$20,0)</f>
        <v>0</v>
      </c>
      <c r="L26" s="121"/>
      <c r="M26" s="188">
        <f>IF($L$20,L26/$L$20,0)</f>
        <v>0</v>
      </c>
      <c r="N26" s="121"/>
      <c r="O26" s="188">
        <f>IF($N$20,N26/$N$20,0)</f>
        <v>0</v>
      </c>
      <c r="P26" s="121"/>
      <c r="Q26" s="188">
        <f>IF($P$20,P26/$P$20,0)</f>
        <v>0</v>
      </c>
      <c r="R26" s="121"/>
      <c r="S26" s="188">
        <f>IF($R$20,R26/$R$20,0)</f>
        <v>0</v>
      </c>
      <c r="T26" s="121"/>
      <c r="U26" s="188">
        <f>IF($T$20,T26/$T$20,0)</f>
        <v>0</v>
      </c>
      <c r="V26" s="121"/>
      <c r="W26" s="188">
        <f>IF($V$20,V26/$V$20,0)</f>
        <v>0</v>
      </c>
      <c r="X26" s="121"/>
      <c r="Y26" s="188">
        <f>IF($X$20,X26/$X$20,0)</f>
        <v>0</v>
      </c>
    </row>
    <row r="27" spans="1:25">
      <c r="A27" s="87" t="s">
        <v>163</v>
      </c>
      <c r="B27" s="121">
        <v>0</v>
      </c>
      <c r="C27" s="188">
        <f t="shared" ref="C27" si="11">IF($B$20,B27/$B$20,0)</f>
        <v>0</v>
      </c>
      <c r="D27" s="121">
        <v>0</v>
      </c>
      <c r="E27" s="188">
        <f t="shared" ref="E27:E28" si="12">IF($D$20,D27/$D$20,0)</f>
        <v>0</v>
      </c>
      <c r="F27" s="121">
        <v>0</v>
      </c>
      <c r="G27" s="188">
        <f t="shared" ref="G27:G28" si="13">IF($F$20,F27/$F$20,0)</f>
        <v>0</v>
      </c>
      <c r="H27" s="121">
        <v>0</v>
      </c>
      <c r="I27" s="188">
        <f t="shared" ref="I27:I28" si="14">IF($H$20,H27/$H$20,0)</f>
        <v>0</v>
      </c>
      <c r="J27" s="121"/>
      <c r="K27" s="188">
        <f t="shared" ref="K27:K28" si="15">IF($J$20,J27/$J$20,0)</f>
        <v>0</v>
      </c>
      <c r="L27" s="121"/>
      <c r="M27" s="188">
        <f t="shared" ref="M27:M28" si="16">IF($L$20,L27/$L$20,0)</f>
        <v>0</v>
      </c>
      <c r="N27" s="121"/>
      <c r="O27" s="188">
        <f t="shared" ref="O27:O28" si="17">IF($N$20,N27/$N$20,0)</f>
        <v>0</v>
      </c>
      <c r="P27" s="121"/>
      <c r="Q27" s="188">
        <f t="shared" ref="Q27:Q28" si="18">IF($P$20,P27/$P$20,0)</f>
        <v>0</v>
      </c>
      <c r="R27" s="121"/>
      <c r="S27" s="188">
        <f t="shared" ref="S27:S28" si="19">IF($R$20,R27/$R$20,0)</f>
        <v>0</v>
      </c>
      <c r="T27" s="121"/>
      <c r="U27" s="188">
        <f t="shared" ref="U27:U28" si="20">IF($T$20,T27/$T$20,0)</f>
        <v>0</v>
      </c>
      <c r="V27" s="121"/>
      <c r="W27" s="188">
        <f t="shared" ref="W27:W28" si="21">IF($V$20,V27/$V$20,0)</f>
        <v>0</v>
      </c>
      <c r="X27" s="121"/>
      <c r="Y27" s="188">
        <f t="shared" ref="Y27:Y28" si="22">IF($X$20,X27/$X$20,0)</f>
        <v>0</v>
      </c>
    </row>
    <row r="28" spans="1:25">
      <c r="A28" s="87" t="s">
        <v>87</v>
      </c>
      <c r="B28" s="121">
        <v>2858</v>
      </c>
      <c r="C28" s="125">
        <f>IF($B$20,(B28/$B$20)/100,0)</f>
        <v>4.8033613445378147E-2</v>
      </c>
      <c r="D28" s="121">
        <v>0</v>
      </c>
      <c r="E28" s="188">
        <f t="shared" si="12"/>
        <v>0</v>
      </c>
      <c r="F28" s="121">
        <v>0</v>
      </c>
      <c r="G28" s="188">
        <f t="shared" si="13"/>
        <v>0</v>
      </c>
      <c r="H28" s="121">
        <v>0</v>
      </c>
      <c r="I28" s="188">
        <f t="shared" si="14"/>
        <v>0</v>
      </c>
      <c r="J28" s="121"/>
      <c r="K28" s="188">
        <f t="shared" si="15"/>
        <v>0</v>
      </c>
      <c r="L28" s="121"/>
      <c r="M28" s="188">
        <f t="shared" si="16"/>
        <v>0</v>
      </c>
      <c r="N28" s="121"/>
      <c r="O28" s="188">
        <f t="shared" si="17"/>
        <v>0</v>
      </c>
      <c r="P28" s="121"/>
      <c r="Q28" s="188">
        <f t="shared" si="18"/>
        <v>0</v>
      </c>
      <c r="R28" s="121"/>
      <c r="S28" s="188">
        <f t="shared" si="19"/>
        <v>0</v>
      </c>
      <c r="T28" s="121"/>
      <c r="U28" s="188">
        <f t="shared" si="20"/>
        <v>0</v>
      </c>
      <c r="V28" s="121"/>
      <c r="W28" s="188">
        <f t="shared" si="21"/>
        <v>0</v>
      </c>
      <c r="X28" s="121"/>
      <c r="Y28" s="188">
        <f t="shared" si="22"/>
        <v>0</v>
      </c>
    </row>
    <row r="29" spans="1:25">
      <c r="A29" s="82" t="s">
        <v>88</v>
      </c>
      <c r="B29" s="83">
        <f>SUM(B26:B28)</f>
        <v>2858</v>
      </c>
      <c r="C29" s="84"/>
      <c r="D29" s="83">
        <f>SUM(D26:D28)</f>
        <v>0</v>
      </c>
      <c r="E29" s="84"/>
      <c r="F29" s="83">
        <f>SUM(F26:F28)</f>
        <v>0</v>
      </c>
      <c r="G29" s="84"/>
      <c r="H29" s="83">
        <f>SUM(H26:H28)</f>
        <v>0</v>
      </c>
      <c r="I29" s="84"/>
      <c r="J29" s="83">
        <f>SUM(J26:J28)</f>
        <v>0</v>
      </c>
      <c r="K29" s="84"/>
      <c r="L29" s="83">
        <f>SUM(L26:L28)</f>
        <v>0</v>
      </c>
      <c r="M29" s="84"/>
      <c r="N29" s="83">
        <f>SUM(N26:N28)</f>
        <v>0</v>
      </c>
      <c r="O29" s="84"/>
      <c r="P29" s="83">
        <f>SUM(P26:P28)</f>
        <v>0</v>
      </c>
      <c r="Q29" s="84"/>
      <c r="R29" s="83">
        <f>SUM(R26:R28)</f>
        <v>0</v>
      </c>
      <c r="S29" s="84"/>
      <c r="T29" s="83">
        <f>SUM(T26:T28)</f>
        <v>0</v>
      </c>
      <c r="U29" s="84"/>
      <c r="V29" s="83">
        <f>SUM(V26:V28)</f>
        <v>0</v>
      </c>
      <c r="W29" s="84"/>
      <c r="X29" s="83">
        <f>SUM(X26:X28)</f>
        <v>0</v>
      </c>
      <c r="Y29" s="84"/>
    </row>
    <row r="32" spans="1:25" ht="16.5" thickBot="1">
      <c r="A32" s="101" t="s">
        <v>170</v>
      </c>
    </row>
    <row r="33" spans="1:32" s="117" customFormat="1" ht="16.5" thickBot="1">
      <c r="A33" s="118" t="s">
        <v>169</v>
      </c>
      <c r="B33" s="119">
        <v>1</v>
      </c>
      <c r="C33" s="119">
        <v>2</v>
      </c>
      <c r="D33" s="119">
        <v>3</v>
      </c>
      <c r="E33" s="119">
        <v>4</v>
      </c>
      <c r="F33" s="119">
        <v>5</v>
      </c>
      <c r="G33" s="119">
        <v>6</v>
      </c>
      <c r="H33" s="119">
        <v>7</v>
      </c>
      <c r="I33" s="119">
        <v>8</v>
      </c>
      <c r="J33" s="119">
        <v>9</v>
      </c>
      <c r="K33" s="119">
        <v>10</v>
      </c>
      <c r="L33" s="119">
        <v>11</v>
      </c>
      <c r="M33" s="119">
        <v>12</v>
      </c>
      <c r="N33" s="119">
        <v>13</v>
      </c>
      <c r="O33" s="119">
        <v>14</v>
      </c>
      <c r="P33" s="119">
        <v>15</v>
      </c>
      <c r="Q33" s="119">
        <v>16</v>
      </c>
      <c r="R33" s="119">
        <v>17</v>
      </c>
      <c r="S33" s="119">
        <v>18</v>
      </c>
      <c r="T33" s="119">
        <v>19</v>
      </c>
      <c r="U33" s="119">
        <v>20</v>
      </c>
      <c r="V33" s="119">
        <v>21</v>
      </c>
      <c r="W33" s="119">
        <v>22</v>
      </c>
      <c r="X33" s="119">
        <v>23</v>
      </c>
      <c r="Y33" s="119">
        <v>24</v>
      </c>
      <c r="Z33" s="119">
        <v>25</v>
      </c>
      <c r="AA33" s="119">
        <v>26</v>
      </c>
      <c r="AB33" s="119">
        <v>27</v>
      </c>
      <c r="AC33" s="119">
        <v>28</v>
      </c>
      <c r="AD33" s="119">
        <v>29</v>
      </c>
      <c r="AE33" s="119">
        <v>30</v>
      </c>
      <c r="AF33" s="120">
        <v>31</v>
      </c>
    </row>
    <row r="34" spans="1:32">
      <c r="A34" s="24" t="s">
        <v>158</v>
      </c>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row>
    <row r="35" spans="1:32">
      <c r="A35" s="25" t="s">
        <v>165</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c r="A36" s="25" t="s">
        <v>159</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1:32">
      <c r="A37" s="25" t="s">
        <v>162</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1:32">
      <c r="A38" s="25" t="s">
        <v>163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2">
      <c r="A39" s="25" t="s">
        <v>87</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1" spans="1:32" ht="16">
      <c r="A41" s="50" t="s">
        <v>171</v>
      </c>
    </row>
    <row r="42" spans="1:32">
      <c r="A42" s="25" t="s">
        <v>158</v>
      </c>
      <c r="B42" s="122">
        <f>SUM($B$25:$AF$25)</f>
        <v>0</v>
      </c>
    </row>
    <row r="43" spans="1:32">
      <c r="A43" s="25" t="s">
        <v>165</v>
      </c>
      <c r="B43" s="122">
        <f>SUM(B35:AF35)</f>
        <v>0</v>
      </c>
    </row>
    <row r="44" spans="1:32">
      <c r="A44" s="25" t="s">
        <v>159</v>
      </c>
      <c r="B44" s="122">
        <f>SUM(B36:AF36)</f>
        <v>0</v>
      </c>
    </row>
    <row r="45" spans="1:32">
      <c r="A45" s="25" t="s">
        <v>162</v>
      </c>
      <c r="B45" s="123">
        <f>SUM(B37:AF37)</f>
        <v>0</v>
      </c>
    </row>
    <row r="46" spans="1:32">
      <c r="A46" s="25" t="s">
        <v>163</v>
      </c>
      <c r="B46" s="123">
        <f>SUM(B38:AF38)</f>
        <v>0</v>
      </c>
    </row>
    <row r="47" spans="1:32">
      <c r="A47" s="25" t="s">
        <v>87</v>
      </c>
      <c r="B47" s="123">
        <f>SUM(B39:AF39)</f>
        <v>0</v>
      </c>
    </row>
    <row r="48" spans="1:32" ht="15" thickBot="1"/>
    <row r="49" spans="1:32" ht="16.5" thickBot="1">
      <c r="A49" s="118" t="s">
        <v>169</v>
      </c>
      <c r="B49" s="119">
        <v>1</v>
      </c>
      <c r="C49" s="119">
        <v>2</v>
      </c>
      <c r="D49" s="119">
        <v>3</v>
      </c>
      <c r="E49" s="119">
        <v>4</v>
      </c>
      <c r="F49" s="119">
        <v>5</v>
      </c>
      <c r="G49" s="119">
        <v>6</v>
      </c>
      <c r="H49" s="119">
        <v>7</v>
      </c>
      <c r="I49" s="119">
        <v>8</v>
      </c>
      <c r="J49" s="119">
        <v>9</v>
      </c>
      <c r="K49" s="119">
        <v>10</v>
      </c>
      <c r="L49" s="119">
        <v>11</v>
      </c>
      <c r="M49" s="119">
        <v>12</v>
      </c>
      <c r="N49" s="119">
        <v>13</v>
      </c>
      <c r="O49" s="119">
        <v>14</v>
      </c>
      <c r="P49" s="119">
        <v>15</v>
      </c>
      <c r="Q49" s="119">
        <v>16</v>
      </c>
      <c r="R49" s="119">
        <v>17</v>
      </c>
      <c r="S49" s="119">
        <v>18</v>
      </c>
      <c r="T49" s="119">
        <v>19</v>
      </c>
      <c r="U49" s="119">
        <v>20</v>
      </c>
      <c r="V49" s="119">
        <v>21</v>
      </c>
      <c r="W49" s="119">
        <v>22</v>
      </c>
      <c r="X49" s="119">
        <v>23</v>
      </c>
      <c r="Y49" s="119">
        <v>24</v>
      </c>
      <c r="Z49" s="119">
        <v>25</v>
      </c>
      <c r="AA49" s="119">
        <v>26</v>
      </c>
      <c r="AB49" s="119">
        <v>27</v>
      </c>
      <c r="AC49" s="119">
        <v>28</v>
      </c>
      <c r="AD49" s="119">
        <v>29</v>
      </c>
      <c r="AE49" s="119">
        <v>30</v>
      </c>
      <c r="AF49" s="120">
        <v>31</v>
      </c>
    </row>
    <row r="50" spans="1:32">
      <c r="A50" s="24" t="s">
        <v>177</v>
      </c>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row>
    <row r="51" spans="1:32">
      <c r="A51" s="25" t="s">
        <v>178</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row>
    <row r="52" spans="1:32">
      <c r="A52" s="25" t="s">
        <v>179</v>
      </c>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row>
    <row r="54" spans="1:32" ht="16">
      <c r="A54" s="50" t="s">
        <v>171</v>
      </c>
    </row>
    <row r="55" spans="1:32">
      <c r="A55" s="25" t="s">
        <v>180</v>
      </c>
      <c r="B55" s="187">
        <f>SUM(B50:AF50)</f>
        <v>0</v>
      </c>
    </row>
    <row r="56" spans="1:32">
      <c r="A56" s="25" t="s">
        <v>144</v>
      </c>
      <c r="B56" s="187">
        <f>SUM(B51:AF51)</f>
        <v>0</v>
      </c>
    </row>
    <row r="57" spans="1:32">
      <c r="A57" s="25" t="s">
        <v>181</v>
      </c>
      <c r="B57" s="187">
        <f>SUM(B52:AF52)</f>
        <v>0</v>
      </c>
    </row>
    <row r="65" spans="1:24">
      <c r="A65" s="151" t="s">
        <v>174</v>
      </c>
      <c r="B65" s="102"/>
      <c r="C65" s="102"/>
      <c r="D65" s="102"/>
      <c r="E65" s="102"/>
      <c r="F65" s="102"/>
      <c r="G65" s="102"/>
      <c r="H65" s="102"/>
      <c r="I65" s="102"/>
      <c r="J65" s="102"/>
      <c r="N65" s="151" t="s">
        <v>174</v>
      </c>
      <c r="O65" s="102"/>
      <c r="P65" s="102"/>
      <c r="Q65" s="152"/>
      <c r="R65" s="102"/>
      <c r="S65" s="102"/>
      <c r="T65" s="102"/>
      <c r="U65" s="102"/>
      <c r="V65" s="102"/>
      <c r="W65" s="102"/>
      <c r="X65" s="102"/>
    </row>
    <row r="66" spans="1:24" ht="15" thickBot="1">
      <c r="A66" s="102"/>
      <c r="B66" s="102" t="b">
        <v>1</v>
      </c>
      <c r="C66" s="102" t="b">
        <v>1</v>
      </c>
      <c r="D66" s="102"/>
      <c r="E66" s="102"/>
      <c r="F66" s="102"/>
      <c r="G66" s="102" t="b">
        <v>1</v>
      </c>
      <c r="H66" s="102"/>
      <c r="I66" s="102" t="b">
        <v>0</v>
      </c>
      <c r="J66" s="102"/>
      <c r="N66" s="102"/>
      <c r="O66" s="102" t="b">
        <v>1</v>
      </c>
      <c r="P66" s="102" t="b">
        <v>0</v>
      </c>
      <c r="Q66" s="102" t="b">
        <v>1</v>
      </c>
      <c r="R66" s="102" t="b">
        <v>0</v>
      </c>
      <c r="S66" s="102" t="b">
        <v>0</v>
      </c>
      <c r="T66" s="102" t="b">
        <v>1</v>
      </c>
      <c r="U66" s="102" t="b">
        <v>1</v>
      </c>
      <c r="V66" s="102" t="b">
        <v>1</v>
      </c>
      <c r="W66" s="102" t="b">
        <v>0</v>
      </c>
      <c r="X66" s="102"/>
    </row>
    <row r="67" spans="1:24" ht="44" thickBot="1">
      <c r="A67" s="135" t="s">
        <v>4</v>
      </c>
      <c r="B67" s="136" t="s">
        <v>5</v>
      </c>
      <c r="C67" s="137" t="s">
        <v>6</v>
      </c>
      <c r="D67" s="138" t="s">
        <v>7</v>
      </c>
      <c r="E67" s="138" t="s">
        <v>8</v>
      </c>
      <c r="F67" s="138" t="s">
        <v>9</v>
      </c>
      <c r="G67" s="138" t="s">
        <v>10</v>
      </c>
      <c r="H67" s="138" t="s">
        <v>11</v>
      </c>
      <c r="I67" s="137" t="s">
        <v>12</v>
      </c>
      <c r="J67" s="139" t="s">
        <v>13</v>
      </c>
      <c r="N67" s="102"/>
      <c r="O67" s="498" t="s">
        <v>33</v>
      </c>
      <c r="P67" s="499"/>
      <c r="Q67" s="499"/>
      <c r="R67" s="498" t="s">
        <v>34</v>
      </c>
      <c r="S67" s="499"/>
      <c r="T67" s="499"/>
      <c r="U67" s="502"/>
      <c r="V67" s="500" t="s">
        <v>35</v>
      </c>
      <c r="W67" s="501"/>
      <c r="X67" s="102"/>
    </row>
    <row r="68" spans="1:24" ht="15" thickBot="1">
      <c r="A68" s="140" t="s">
        <v>14</v>
      </c>
      <c r="B68" s="141">
        <f>IF(B$66,'Revenue Overview'!G8,"N/A")</f>
        <v>25000</v>
      </c>
      <c r="C68" s="141">
        <f>IF(C$66,'Revenue Overview'!H8,"N/A")</f>
        <v>6000</v>
      </c>
      <c r="D68" s="141">
        <v>21000</v>
      </c>
      <c r="E68" s="141">
        <v>9000</v>
      </c>
      <c r="F68" s="141">
        <v>7000</v>
      </c>
      <c r="G68" s="141">
        <f>IF(G$66,'Revenue Overview'!L8,"N/A")</f>
        <v>5000</v>
      </c>
      <c r="H68" s="141" t="str">
        <f>'Data Charting Duplicates '!R71</f>
        <v>N/A</v>
      </c>
      <c r="I68" s="141" t="str">
        <f>IF(I$66,'Revenue Overview'!N8,"N/A")</f>
        <v>N/A</v>
      </c>
      <c r="J68" s="142">
        <v>396</v>
      </c>
      <c r="N68" s="153"/>
      <c r="O68" s="160" t="s">
        <v>36</v>
      </c>
      <c r="P68" s="161" t="s">
        <v>37</v>
      </c>
      <c r="Q68" s="162" t="s">
        <v>38</v>
      </c>
      <c r="R68" s="160" t="s">
        <v>39</v>
      </c>
      <c r="S68" s="161" t="s">
        <v>40</v>
      </c>
      <c r="T68" s="162" t="s">
        <v>41</v>
      </c>
      <c r="U68" s="163" t="s">
        <v>42</v>
      </c>
      <c r="V68" s="160" t="s">
        <v>43</v>
      </c>
      <c r="W68" s="163" t="s">
        <v>38</v>
      </c>
      <c r="X68" s="102"/>
    </row>
    <row r="69" spans="1:24">
      <c r="A69" s="143" t="s">
        <v>15</v>
      </c>
      <c r="B69" s="140">
        <f>IF(B$66,'Revenue Overview'!G9,"N/A")</f>
        <v>21350</v>
      </c>
      <c r="C69" s="140">
        <f>IF(C$66,'Revenue Overview'!H9,"N/A")</f>
        <v>7500</v>
      </c>
      <c r="D69" s="140">
        <v>19000</v>
      </c>
      <c r="E69" s="140">
        <v>11000</v>
      </c>
      <c r="F69" s="140">
        <v>4000</v>
      </c>
      <c r="G69" s="140">
        <f>IF(G$66,'Revenue Overview'!L9,"N/A")</f>
        <v>9000</v>
      </c>
      <c r="H69" s="140" t="str">
        <f>'Data Charting Duplicates '!R72</f>
        <v>N/A</v>
      </c>
      <c r="I69" s="144" t="str">
        <f>IF(I$66,'Revenue Overview'!N9,"N/A")</f>
        <v>N/A</v>
      </c>
      <c r="J69" s="145">
        <v>341</v>
      </c>
      <c r="N69" s="102" t="s">
        <v>14</v>
      </c>
      <c r="O69" s="154">
        <f>IF(O$66,'Claims Data'!G14,"N/A")</f>
        <v>396</v>
      </c>
      <c r="P69" s="164" t="str">
        <f>IF(P$66,'Claims Data'!H14,"N/A")</f>
        <v>N/A</v>
      </c>
      <c r="Q69" s="142">
        <f>IF(Q$66,'Claims Data'!I14,"N/A")</f>
        <v>13</v>
      </c>
      <c r="R69" s="154" t="str">
        <f>IF(R$66,'Claims Data'!J14,"N/A")</f>
        <v>N/A</v>
      </c>
      <c r="S69" s="141" t="str">
        <f>IF(S$66,'Claims Data'!K14,"N/A")</f>
        <v>N/A</v>
      </c>
      <c r="T69" s="142"/>
      <c r="U69" s="165">
        <f>IF(U$66,'Claims Data'!M14,"N/A")</f>
        <v>0.20435967302452315</v>
      </c>
      <c r="V69" s="166">
        <f>IF(V$66,'Claims Data'!N14,"N/A")</f>
        <v>0.89393939393939392</v>
      </c>
      <c r="W69" s="167" t="str">
        <f>IF(W$66,'Claims Data'!O14,"N/A")</f>
        <v>N/A</v>
      </c>
      <c r="X69" s="102"/>
    </row>
    <row r="70" spans="1:24">
      <c r="A70" s="146" t="s">
        <v>16</v>
      </c>
      <c r="B70" s="144">
        <f>IF(B$66,'Revenue Overview'!G10,"N/A")</f>
        <v>32000</v>
      </c>
      <c r="C70" s="144">
        <f>IF(C$66,'Revenue Overview'!H10,"N/A")</f>
        <v>10000</v>
      </c>
      <c r="D70" s="144">
        <v>28000</v>
      </c>
      <c r="E70" s="144">
        <v>10000</v>
      </c>
      <c r="F70" s="144">
        <v>6000</v>
      </c>
      <c r="G70" s="144">
        <f>IF(G$66,'Revenue Overview'!L10,"N/A")</f>
        <v>11000</v>
      </c>
      <c r="H70" s="144" t="str">
        <f>'Data Charting Duplicates '!R73</f>
        <v>N/A</v>
      </c>
      <c r="I70" s="144" t="str">
        <f>IF(I$66,'Revenue Overview'!N10,"N/A")</f>
        <v>N/A</v>
      </c>
      <c r="J70" s="147">
        <v>408</v>
      </c>
      <c r="N70" s="102" t="s">
        <v>15</v>
      </c>
      <c r="O70" s="146">
        <f>IF(O$66,'Claims Data'!G15,"N/A")</f>
        <v>341</v>
      </c>
      <c r="P70" s="155" t="str">
        <f>IF(P$66,'Claims Data'!H15,"N/A")</f>
        <v>N/A</v>
      </c>
      <c r="Q70" s="147">
        <f>IF(Q$66,'Claims Data'!I15,"N/A")</f>
        <v>11</v>
      </c>
      <c r="R70" s="146" t="str">
        <f>IF(R$66,'Claims Data'!J15,"N/A")</f>
        <v>N/A</v>
      </c>
      <c r="S70" s="144" t="str">
        <f>IF(S$66,'Claims Data'!K15,"N/A")</f>
        <v>N/A</v>
      </c>
      <c r="T70" s="147"/>
      <c r="U70" s="156">
        <f>IF(U$66,'Claims Data'!M15,"N/A")</f>
        <v>0.15527950310559005</v>
      </c>
      <c r="V70" s="157">
        <f>IF(V$66,'Claims Data'!N15,"N/A")</f>
        <v>0.91202346041055715</v>
      </c>
      <c r="W70" s="158" t="str">
        <f>IF(W$66,'Claims Data'!O15,"N/A")</f>
        <v>N/A</v>
      </c>
      <c r="X70" s="102"/>
    </row>
    <row r="71" spans="1:24">
      <c r="A71" s="146" t="s">
        <v>17</v>
      </c>
      <c r="B71" s="144">
        <f>IF(B$66,'Revenue Overview'!G11,"N/A")</f>
        <v>50000</v>
      </c>
      <c r="C71" s="144">
        <f>IF(C$66,'Revenue Overview'!H11,"N/A")</f>
        <v>10000</v>
      </c>
      <c r="D71" s="144">
        <v>40000</v>
      </c>
      <c r="E71" s="144">
        <v>20000</v>
      </c>
      <c r="F71" s="144">
        <v>5000</v>
      </c>
      <c r="G71" s="144">
        <f>IF(G$66,'Revenue Overview'!L11,"N/A")</f>
        <v>20000</v>
      </c>
      <c r="H71" s="144" t="str">
        <f>'Data Charting Duplicates '!R74</f>
        <v>N/A</v>
      </c>
      <c r="I71" s="144" t="str">
        <f>IF(I$66,'Revenue Overview'!N11,"N/A")</f>
        <v>N/A</v>
      </c>
      <c r="J71" s="147">
        <v>422</v>
      </c>
      <c r="N71" s="102" t="s">
        <v>16</v>
      </c>
      <c r="O71" s="146">
        <f>IF(O$66,'Claims Data'!G16,"N/A")</f>
        <v>408</v>
      </c>
      <c r="P71" s="155" t="str">
        <f>IF(P$66,'Claims Data'!H16,"N/A")</f>
        <v>N/A</v>
      </c>
      <c r="Q71" s="147">
        <f>IF(Q$66,'Claims Data'!I16,"N/A")</f>
        <v>9</v>
      </c>
      <c r="R71" s="146" t="str">
        <f>IF(R$66,'Claims Data'!J16,"N/A")</f>
        <v>N/A</v>
      </c>
      <c r="S71" s="144" t="str">
        <f>IF(S$66,'Claims Data'!K16,"N/A")</f>
        <v>N/A</v>
      </c>
      <c r="T71" s="147"/>
      <c r="U71" s="156">
        <f>IF(U$66,'Claims Data'!M16,"N/A")</f>
        <v>0.16290726817042606</v>
      </c>
      <c r="V71" s="157">
        <f>IF(V$66,'Claims Data'!N16,"N/A")</f>
        <v>0.95588235294117652</v>
      </c>
      <c r="W71" s="158" t="str">
        <f>IF(W$66,'Claims Data'!O16,"N/A")</f>
        <v>N/A</v>
      </c>
      <c r="X71" s="102"/>
    </row>
    <row r="72" spans="1:24">
      <c r="A72" s="146" t="s">
        <v>18</v>
      </c>
      <c r="B72" s="144">
        <f>IF(B$66,'Revenue Overview'!G12,"N/A")</f>
        <v>60000</v>
      </c>
      <c r="C72" s="144">
        <f>IF(C$66,'Revenue Overview'!H12,"N/A")</f>
        <v>12000</v>
      </c>
      <c r="D72" s="144">
        <v>42000</v>
      </c>
      <c r="E72" s="144">
        <v>18000</v>
      </c>
      <c r="F72" s="144">
        <v>6000</v>
      </c>
      <c r="G72" s="144">
        <f>IF(G$66,'Revenue Overview'!L12,"N/A")</f>
        <v>10000</v>
      </c>
      <c r="H72" s="144" t="str">
        <f>'Data Charting Duplicates '!R75</f>
        <v>N/A</v>
      </c>
      <c r="I72" s="144" t="str">
        <f>IF(I$66,'Revenue Overview'!N12,"N/A")</f>
        <v>N/A</v>
      </c>
      <c r="J72" s="147">
        <v>486</v>
      </c>
      <c r="N72" s="102" t="s">
        <v>17</v>
      </c>
      <c r="O72" s="146">
        <f>IF(O$66,'Claims Data'!G17,"N/A")</f>
        <v>422</v>
      </c>
      <c r="P72" s="155" t="str">
        <f>IF(P$66,'Claims Data'!H17,"N/A")</f>
        <v>N/A</v>
      </c>
      <c r="Q72" s="147">
        <f>IF(Q$66,'Claims Data'!I17,"N/A")</f>
        <v>11</v>
      </c>
      <c r="R72" s="146" t="str">
        <f>IF(R$66,'Claims Data'!J17,"N/A")</f>
        <v>N/A</v>
      </c>
      <c r="S72" s="144" t="str">
        <f>IF(S$66,'Claims Data'!K17,"N/A")</f>
        <v>N/A</v>
      </c>
      <c r="T72" s="147"/>
      <c r="U72" s="156">
        <f>IF(U$66,'Claims Data'!M17,"N/A")</f>
        <v>0.16587677725118483</v>
      </c>
      <c r="V72" s="157">
        <f>IF(V$66,'Claims Data'!N17,"N/A")</f>
        <v>0.97393364928909953</v>
      </c>
      <c r="W72" s="158" t="str">
        <f>IF(W$66,'Claims Data'!O17,"N/A")</f>
        <v>N/A</v>
      </c>
      <c r="X72" s="102"/>
    </row>
    <row r="73" spans="1:24">
      <c r="A73" s="146" t="s">
        <v>19</v>
      </c>
      <c r="B73" s="144">
        <f>IF(B$66,'Revenue Overview'!G13,"N/A")</f>
        <v>75000</v>
      </c>
      <c r="C73" s="144">
        <f>IF(C$66,'Revenue Overview'!H13,"N/A")</f>
        <v>11000</v>
      </c>
      <c r="D73" s="144">
        <v>61000</v>
      </c>
      <c r="E73" s="144">
        <v>22000</v>
      </c>
      <c r="F73" s="144">
        <v>11000</v>
      </c>
      <c r="G73" s="144">
        <f>IF(G$66,'Revenue Overview'!L13,"N/A")</f>
        <v>11000</v>
      </c>
      <c r="H73" s="144" t="str">
        <f>'Data Charting Duplicates '!R76</f>
        <v>N/A</v>
      </c>
      <c r="I73" s="144" t="str">
        <f>IF(I$66,'Revenue Overview'!N13,"N/A")</f>
        <v>N/A</v>
      </c>
      <c r="J73" s="147">
        <v>477</v>
      </c>
      <c r="N73" s="102" t="s">
        <v>18</v>
      </c>
      <c r="O73" s="146">
        <f>IF(O$66,'Claims Data'!G18,"N/A")</f>
        <v>486</v>
      </c>
      <c r="P73" s="155" t="str">
        <f>IF(P$66,'Claims Data'!H18,"N/A")</f>
        <v>N/A</v>
      </c>
      <c r="Q73" s="147">
        <f>IF(Q$66,'Claims Data'!I18,"N/A")</f>
        <v>3</v>
      </c>
      <c r="R73" s="146" t="str">
        <f>IF(R$66,'Claims Data'!J18,"N/A")</f>
        <v>N/A</v>
      </c>
      <c r="S73" s="144" t="str">
        <f>IF(S$66,'Claims Data'!K18,"N/A")</f>
        <v>N/A</v>
      </c>
      <c r="T73" s="147"/>
      <c r="U73" s="156">
        <f>IF(U$66,'Claims Data'!M18,"N/A")</f>
        <v>5.3078556263269641E-2</v>
      </c>
      <c r="V73" s="157">
        <f>IF(V$66,'Claims Data'!N18,"N/A")</f>
        <v>0.96296296296296291</v>
      </c>
      <c r="W73" s="158" t="str">
        <f>IF(W$66,'Claims Data'!O18,"N/A")</f>
        <v>N/A</v>
      </c>
      <c r="X73" s="102"/>
    </row>
    <row r="74" spans="1:24">
      <c r="A74" s="146" t="s">
        <v>20</v>
      </c>
      <c r="B74" s="144">
        <f>IF(B$66,'Revenue Overview'!G14,"N/A")</f>
        <v>78000</v>
      </c>
      <c r="C74" s="144">
        <f>IF(C$66,'Revenue Overview'!H14,"N/A")</f>
        <v>9000</v>
      </c>
      <c r="D74" s="144">
        <v>69000</v>
      </c>
      <c r="E74" s="144">
        <v>21000</v>
      </c>
      <c r="F74" s="144">
        <v>10000</v>
      </c>
      <c r="G74" s="144">
        <f>IF(G$66,'Revenue Overview'!L14,"N/A")</f>
        <v>15000</v>
      </c>
      <c r="H74" s="144" t="str">
        <f>'Data Charting Duplicates '!R77</f>
        <v>N/A</v>
      </c>
      <c r="I74" s="144" t="str">
        <f>IF(I$66,'Revenue Overview'!N14,"N/A")</f>
        <v>N/A</v>
      </c>
      <c r="J74" s="147">
        <v>402</v>
      </c>
      <c r="N74" s="102" t="s">
        <v>19</v>
      </c>
      <c r="O74" s="146">
        <f>IF(O$66,'Claims Data'!G19,"N/A")</f>
        <v>477</v>
      </c>
      <c r="P74" s="155" t="str">
        <f>IF(P$66,'Claims Data'!H19,"N/A")</f>
        <v>N/A</v>
      </c>
      <c r="Q74" s="147">
        <f>IF(Q$66,'Claims Data'!I19,"N/A")</f>
        <v>6</v>
      </c>
      <c r="R74" s="146" t="str">
        <f>IF(R$66,'Claims Data'!J19,"N/A")</f>
        <v>N/A</v>
      </c>
      <c r="S74" s="144" t="str">
        <f>IF(S$66,'Claims Data'!K19,"N/A")</f>
        <v>N/A</v>
      </c>
      <c r="T74" s="147"/>
      <c r="U74" s="156">
        <f>IF(U$66,'Claims Data'!M19,"N/A")</f>
        <v>0.10660980810234541</v>
      </c>
      <c r="V74" s="157">
        <f>IF(V$66,'Claims Data'!N19,"N/A")</f>
        <v>0.97064989517819711</v>
      </c>
      <c r="W74" s="158" t="str">
        <f>IF(W$66,'Claims Data'!O19,"N/A")</f>
        <v>N/A</v>
      </c>
      <c r="X74" s="102"/>
    </row>
    <row r="75" spans="1:24">
      <c r="A75" s="146" t="s">
        <v>21</v>
      </c>
      <c r="B75" s="144">
        <f>IF(B$66,'Revenue Overview'!G15,"N/A")</f>
        <v>92000</v>
      </c>
      <c r="C75" s="144">
        <f>IF(C$66,'Revenue Overview'!H15,"N/A")</f>
        <v>10500</v>
      </c>
      <c r="D75" s="144">
        <v>84000</v>
      </c>
      <c r="E75" s="144">
        <v>26000</v>
      </c>
      <c r="F75" s="144">
        <v>14000</v>
      </c>
      <c r="G75" s="144">
        <f>IF(G$66,'Revenue Overview'!L15,"N/A")</f>
        <v>18000</v>
      </c>
      <c r="H75" s="144" t="str">
        <f>'Data Charting Duplicates '!R78</f>
        <v>N/A</v>
      </c>
      <c r="I75" s="144" t="str">
        <f>IF(I$66,'Revenue Overview'!N15,"N/A")</f>
        <v>N/A</v>
      </c>
      <c r="J75" s="147">
        <v>444</v>
      </c>
      <c r="N75" s="102" t="s">
        <v>20</v>
      </c>
      <c r="O75" s="146">
        <f>IF(O$66,'Claims Data'!G20,"N/A")</f>
        <v>402</v>
      </c>
      <c r="P75" s="155" t="str">
        <f>IF(P$66,'Claims Data'!H20,"N/A")</f>
        <v>N/A</v>
      </c>
      <c r="Q75" s="147">
        <f>IF(Q$66,'Claims Data'!I20,"N/A")</f>
        <v>8</v>
      </c>
      <c r="R75" s="146" t="str">
        <f>IF(R$66,'Claims Data'!J20,"N/A")</f>
        <v>N/A</v>
      </c>
      <c r="S75" s="144" t="str">
        <f>IF(S$66,'Claims Data'!K20,"N/A")</f>
        <v>N/A</v>
      </c>
      <c r="T75" s="147"/>
      <c r="U75" s="156">
        <f>IF(U$66,'Claims Data'!M20,"N/A")</f>
        <v>0.15463917525773196</v>
      </c>
      <c r="V75" s="157">
        <f>IF(V$66,'Claims Data'!N20,"N/A")</f>
        <v>0.94527363184079605</v>
      </c>
      <c r="W75" s="158" t="str">
        <f>IF(W$66,'Claims Data'!O20,"N/A")</f>
        <v>N/A</v>
      </c>
      <c r="X75" s="102"/>
    </row>
    <row r="76" spans="1:24">
      <c r="A76" s="146" t="s">
        <v>22</v>
      </c>
      <c r="B76" s="144">
        <f>IF(B$66,'Revenue Overview'!G16,"N/A")</f>
        <v>84000</v>
      </c>
      <c r="C76" s="144">
        <f>IF(C$66,'Revenue Overview'!H16,"N/A")</f>
        <v>11000</v>
      </c>
      <c r="D76" s="144">
        <v>71000</v>
      </c>
      <c r="E76" s="144">
        <v>22000</v>
      </c>
      <c r="F76" s="144">
        <v>12000</v>
      </c>
      <c r="G76" s="144">
        <f>IF(G$66,'Revenue Overview'!L16,"N/A")</f>
        <v>14000</v>
      </c>
      <c r="H76" s="144" t="str">
        <f>'Data Charting Duplicates '!R79</f>
        <v>N/A</v>
      </c>
      <c r="I76" s="144" t="str">
        <f>IF(I$66,'Revenue Overview'!N16,"N/A")</f>
        <v>N/A</v>
      </c>
      <c r="J76" s="147">
        <v>513</v>
      </c>
      <c r="N76" s="102" t="s">
        <v>21</v>
      </c>
      <c r="O76" s="146">
        <f>IF(O$66,'Claims Data'!G21,"N/A")</f>
        <v>444</v>
      </c>
      <c r="P76" s="155" t="str">
        <f>IF(P$66,'Claims Data'!H21,"N/A")</f>
        <v>N/A</v>
      </c>
      <c r="Q76" s="147">
        <f>IF(Q$66,'Claims Data'!I21,"N/A")</f>
        <v>7</v>
      </c>
      <c r="R76" s="146" t="str">
        <f>IF(R$66,'Claims Data'!J21,"N/A")</f>
        <v>N/A</v>
      </c>
      <c r="S76" s="144" t="str">
        <f>IF(S$66,'Claims Data'!K21,"N/A")</f>
        <v>N/A</v>
      </c>
      <c r="T76" s="147"/>
      <c r="U76" s="156">
        <f>IF(U$66,'Claims Data'!M21,"N/A")</f>
        <v>0.10250569476082004</v>
      </c>
      <c r="V76" s="157">
        <f>IF(V$66,'Claims Data'!N21,"N/A")</f>
        <v>0.97297297297297303</v>
      </c>
      <c r="W76" s="158" t="str">
        <f>IF(W$66,'Claims Data'!O21,"N/A")</f>
        <v>N/A</v>
      </c>
      <c r="X76" s="102"/>
    </row>
    <row r="77" spans="1:24">
      <c r="A77" s="146" t="s">
        <v>23</v>
      </c>
      <c r="B77" s="144">
        <f>IF(B$66,'Revenue Overview'!G17,"N/A")</f>
        <v>98000</v>
      </c>
      <c r="C77" s="144">
        <f>IF(C$66,'Revenue Overview'!H17,"N/A")</f>
        <v>12000</v>
      </c>
      <c r="D77" s="144">
        <v>76000</v>
      </c>
      <c r="E77" s="144">
        <v>17000</v>
      </c>
      <c r="F77" s="144">
        <v>21000</v>
      </c>
      <c r="G77" s="144">
        <f>IF(G$66,'Revenue Overview'!L17,"N/A")</f>
        <v>25000</v>
      </c>
      <c r="H77" s="144" t="str">
        <f>'Data Charting Duplicates '!R80</f>
        <v>N/A</v>
      </c>
      <c r="I77" s="144" t="str">
        <f>IF(I$66,'Revenue Overview'!N17,"N/A")</f>
        <v>N/A</v>
      </c>
      <c r="J77" s="147">
        <v>546</v>
      </c>
      <c r="N77" s="102" t="s">
        <v>44</v>
      </c>
      <c r="O77" s="146">
        <f>IF(O$66,'Claims Data'!G22,"N/A")</f>
        <v>513</v>
      </c>
      <c r="P77" s="155" t="str">
        <f>IF(P$66,'Claims Data'!H22,"N/A")</f>
        <v>N/A</v>
      </c>
      <c r="Q77" s="147">
        <f>IF(Q$66,'Claims Data'!I22,"N/A")</f>
        <v>21</v>
      </c>
      <c r="R77" s="146" t="str">
        <f>IF(R$66,'Claims Data'!J22,"N/A")</f>
        <v>N/A</v>
      </c>
      <c r="S77" s="144" t="str">
        <f>IF(S$66,'Claims Data'!K22,"N/A")</f>
        <v>N/A</v>
      </c>
      <c r="T77" s="147"/>
      <c r="U77" s="156">
        <f>IF(U$66,'Claims Data'!M22,"N/A")</f>
        <v>8.0321285140562249E-2</v>
      </c>
      <c r="V77" s="157">
        <f>IF(V$66,'Claims Data'!N22,"N/A")</f>
        <v>0.92982456140350878</v>
      </c>
      <c r="W77" s="158" t="str">
        <f>IF(W$66,'Claims Data'!O22,"N/A")</f>
        <v>N/A</v>
      </c>
      <c r="X77" s="102"/>
    </row>
    <row r="78" spans="1:24">
      <c r="A78" s="146" t="s">
        <v>24</v>
      </c>
      <c r="B78" s="144">
        <f>IF(B$66,'Revenue Overview'!G18,"N/A")</f>
        <v>100000</v>
      </c>
      <c r="C78" s="144">
        <f>IF(C$66,'Revenue Overview'!H18,"N/A")</f>
        <v>15000</v>
      </c>
      <c r="D78" s="144">
        <v>84000</v>
      </c>
      <c r="E78" s="144">
        <v>19000</v>
      </c>
      <c r="F78" s="144">
        <v>23000</v>
      </c>
      <c r="G78" s="144">
        <f>IF(G$66,'Revenue Overview'!L18,"N/A")</f>
        <v>21000</v>
      </c>
      <c r="H78" s="144">
        <f>'Data Charting Duplicates '!R81</f>
        <v>0</v>
      </c>
      <c r="I78" s="144" t="str">
        <f>IF(I$66,'Revenue Overview'!N18,"N/A")</f>
        <v>N/A</v>
      </c>
      <c r="J78" s="147">
        <v>494</v>
      </c>
      <c r="N78" s="102" t="s">
        <v>45</v>
      </c>
      <c r="O78" s="146">
        <f>IF(O$66,'Claims Data'!G23,"N/A")</f>
        <v>546</v>
      </c>
      <c r="P78" s="155" t="str">
        <f>IF(P$66,'Claims Data'!H23,"N/A")</f>
        <v>N/A</v>
      </c>
      <c r="Q78" s="147">
        <f>IF(Q$66,'Claims Data'!I23,"N/A")</f>
        <v>14</v>
      </c>
      <c r="R78" s="146" t="str">
        <f>IF(R$66,'Claims Data'!J23,"N/A")</f>
        <v>N/A</v>
      </c>
      <c r="S78" s="144" t="str">
        <f>IF(S$66,'Claims Data'!K23,"N/A")</f>
        <v>N/A</v>
      </c>
      <c r="T78" s="147"/>
      <c r="U78" s="156">
        <f>IF(U$66,'Claims Data'!M23,"N/A")</f>
        <v>9.1575091575091569E-2</v>
      </c>
      <c r="V78" s="157">
        <f>IF(V$66,'Claims Data'!N23,"N/A")</f>
        <v>0.97435897435897434</v>
      </c>
      <c r="W78" s="158" t="str">
        <f>IF(W$66,'Claims Data'!O23,"N/A")</f>
        <v>N/A</v>
      </c>
      <c r="X78" s="102"/>
    </row>
    <row r="79" spans="1:24">
      <c r="A79" s="148" t="s">
        <v>25</v>
      </c>
      <c r="B79" s="149">
        <f>IF(B$66,'Revenue Overview'!G19,"N/A")</f>
        <v>105000</v>
      </c>
      <c r="C79" s="149">
        <f>IF(C$66,'Revenue Overview'!H19,"N/A")</f>
        <v>12500</v>
      </c>
      <c r="D79" s="149">
        <v>90000</v>
      </c>
      <c r="E79" s="149">
        <v>24000</v>
      </c>
      <c r="F79" s="149">
        <v>16000</v>
      </c>
      <c r="G79" s="149">
        <f>IF(G$66,'Revenue Overview'!L19,"N/A")</f>
        <v>30000</v>
      </c>
      <c r="H79" s="149">
        <f>'Claims Data'!J42</f>
        <v>0</v>
      </c>
      <c r="I79" s="144" t="str">
        <f>IF(I$66,'Revenue Overview'!N19,"N/A")</f>
        <v>N/A</v>
      </c>
      <c r="J79" s="150">
        <v>411</v>
      </c>
      <c r="N79" s="102" t="s">
        <v>46</v>
      </c>
      <c r="O79" s="146">
        <f>IF(O$66,'Claims Data'!G24,"N/A")</f>
        <v>494</v>
      </c>
      <c r="P79" s="155" t="str">
        <f>IF(P$66,'Claims Data'!H24,"N/A")</f>
        <v>N/A</v>
      </c>
      <c r="Q79" s="147">
        <f>IF(Q$66,'Claims Data'!I24,"N/A")</f>
        <v>5</v>
      </c>
      <c r="R79" s="146" t="str">
        <f>IF(R$66,'Claims Data'!J24,"N/A")</f>
        <v>N/A</v>
      </c>
      <c r="S79" s="144" t="str">
        <f>IF(S$66,'Claims Data'!K24,"N/A")</f>
        <v>N/A</v>
      </c>
      <c r="T79" s="147"/>
      <c r="U79" s="156">
        <f>IF(U$66,'Claims Data'!M24,"N/A")</f>
        <v>0.10612244897959183</v>
      </c>
      <c r="V79" s="157">
        <f>IF(V$66,'Claims Data'!N24,"N/A")</f>
        <v>0.98178137651821862</v>
      </c>
      <c r="W79" s="158" t="str">
        <f>IF(W$66,'Claims Data'!O24,"N/A")</f>
        <v>N/A</v>
      </c>
      <c r="X79" s="102"/>
    </row>
    <row r="80" spans="1:24" ht="15" thickBot="1">
      <c r="N80" s="102" t="s">
        <v>47</v>
      </c>
      <c r="O80" s="168">
        <f>IF(O$66,'Claims Data'!G25,"N/A")</f>
        <v>411</v>
      </c>
      <c r="P80" s="169" t="str">
        <f>IF(P$66,'Claims Data'!H25,"N/A")</f>
        <v>N/A</v>
      </c>
      <c r="Q80" s="159">
        <f>IF(Q$66,'Claims Data'!I25,"N/A")</f>
        <v>5</v>
      </c>
      <c r="R80" s="168" t="str">
        <f>IF(R$66,'Claims Data'!J25,"N/A")</f>
        <v>N/A</v>
      </c>
      <c r="S80" s="170" t="str">
        <f>IF(S$66,'Claims Data'!K25,"N/A")</f>
        <v>N/A</v>
      </c>
      <c r="T80" s="159"/>
      <c r="U80" s="171">
        <f>IF(U$66,'Claims Data'!M25,"N/A")</f>
        <v>0.12030075187969924</v>
      </c>
      <c r="V80" s="172">
        <f>IF(V$66,'Claims Data'!N25,"N/A")</f>
        <v>0.95863746958637475</v>
      </c>
      <c r="W80" s="173" t="str">
        <f>IF(W$66,'Claims Data'!O25,"N/A")</f>
        <v>N/A</v>
      </c>
      <c r="X80" s="102"/>
    </row>
    <row r="81" spans="1:24">
      <c r="N81" s="102"/>
      <c r="O81" s="102"/>
      <c r="P81" s="102"/>
      <c r="Q81" s="102"/>
      <c r="R81" s="102"/>
      <c r="S81" s="102"/>
      <c r="T81" s="102"/>
      <c r="U81" s="102"/>
      <c r="V81" s="102"/>
      <c r="W81" s="102"/>
      <c r="X81" s="102"/>
    </row>
    <row r="85" spans="1:24">
      <c r="A85" s="37" t="s">
        <v>28</v>
      </c>
      <c r="B85" t="s">
        <v>29</v>
      </c>
      <c r="C85" t="s">
        <v>30</v>
      </c>
      <c r="E85" s="37" t="s">
        <v>28</v>
      </c>
      <c r="F85" t="s">
        <v>29</v>
      </c>
      <c r="G85" t="s">
        <v>31</v>
      </c>
      <c r="L85" s="292" t="s">
        <v>174</v>
      </c>
    </row>
    <row r="86" spans="1:24">
      <c r="A86" s="16" t="s">
        <v>17</v>
      </c>
      <c r="B86">
        <v>50000</v>
      </c>
      <c r="C86">
        <v>10000</v>
      </c>
      <c r="E86" s="16" t="s">
        <v>14</v>
      </c>
      <c r="F86">
        <v>25000</v>
      </c>
      <c r="G86">
        <v>396</v>
      </c>
    </row>
    <row r="87" spans="1:24">
      <c r="A87" s="16" t="s">
        <v>21</v>
      </c>
      <c r="B87">
        <v>92000</v>
      </c>
      <c r="C87">
        <v>10500</v>
      </c>
      <c r="E87" s="16" t="s">
        <v>15</v>
      </c>
      <c r="F87">
        <v>21350</v>
      </c>
      <c r="G87">
        <v>341</v>
      </c>
    </row>
    <row r="88" spans="1:24">
      <c r="A88" s="16" t="s">
        <v>25</v>
      </c>
      <c r="B88">
        <v>105000</v>
      </c>
      <c r="C88">
        <v>12500</v>
      </c>
      <c r="E88" s="16" t="s">
        <v>16</v>
      </c>
      <c r="F88">
        <v>32000</v>
      </c>
      <c r="G88">
        <v>408</v>
      </c>
    </row>
    <row r="89" spans="1:24">
      <c r="A89" s="16" t="s">
        <v>15</v>
      </c>
      <c r="B89">
        <v>21350</v>
      </c>
      <c r="C89">
        <v>7500</v>
      </c>
      <c r="E89" s="16" t="s">
        <v>17</v>
      </c>
      <c r="F89">
        <v>50000</v>
      </c>
      <c r="G89">
        <v>422</v>
      </c>
    </row>
    <row r="90" spans="1:24">
      <c r="A90" s="16" t="s">
        <v>14</v>
      </c>
      <c r="B90">
        <v>25000</v>
      </c>
      <c r="C90">
        <v>6000</v>
      </c>
      <c r="E90" s="16" t="s">
        <v>18</v>
      </c>
      <c r="F90">
        <v>60000</v>
      </c>
      <c r="G90">
        <v>486</v>
      </c>
    </row>
    <row r="91" spans="1:24">
      <c r="A91" s="16" t="s">
        <v>20</v>
      </c>
      <c r="B91">
        <v>78000</v>
      </c>
      <c r="C91">
        <v>9000</v>
      </c>
      <c r="E91" s="16" t="s">
        <v>19</v>
      </c>
      <c r="F91">
        <v>75000</v>
      </c>
      <c r="G91">
        <v>477</v>
      </c>
    </row>
    <row r="92" spans="1:24">
      <c r="A92" s="16" t="s">
        <v>19</v>
      </c>
      <c r="B92">
        <v>75000</v>
      </c>
      <c r="C92">
        <v>11000</v>
      </c>
      <c r="E92" s="16" t="s">
        <v>20</v>
      </c>
      <c r="F92">
        <v>78000</v>
      </c>
      <c r="G92">
        <v>402</v>
      </c>
    </row>
    <row r="93" spans="1:24">
      <c r="A93" s="16" t="s">
        <v>16</v>
      </c>
      <c r="B93">
        <v>32000</v>
      </c>
      <c r="C93">
        <v>10000</v>
      </c>
      <c r="E93" s="16" t="s">
        <v>21</v>
      </c>
      <c r="F93">
        <v>92000</v>
      </c>
      <c r="G93">
        <v>444</v>
      </c>
    </row>
    <row r="94" spans="1:24">
      <c r="A94" s="16" t="s">
        <v>18</v>
      </c>
      <c r="B94">
        <v>60000</v>
      </c>
      <c r="C94">
        <v>12000</v>
      </c>
      <c r="E94" s="16" t="s">
        <v>22</v>
      </c>
      <c r="F94">
        <v>84000</v>
      </c>
      <c r="G94">
        <v>513</v>
      </c>
    </row>
    <row r="95" spans="1:24">
      <c r="A95" s="16" t="s">
        <v>24</v>
      </c>
      <c r="B95">
        <v>100000</v>
      </c>
      <c r="C95">
        <v>15000</v>
      </c>
      <c r="E95" s="16" t="s">
        <v>23</v>
      </c>
      <c r="F95">
        <v>98000</v>
      </c>
      <c r="G95">
        <v>546</v>
      </c>
    </row>
    <row r="96" spans="1:24">
      <c r="A96" s="16" t="s">
        <v>23</v>
      </c>
      <c r="B96">
        <v>98000</v>
      </c>
      <c r="C96">
        <v>12000</v>
      </c>
      <c r="E96" s="16" t="s">
        <v>24</v>
      </c>
      <c r="F96">
        <v>100000</v>
      </c>
      <c r="G96">
        <v>494</v>
      </c>
    </row>
    <row r="97" spans="1:7">
      <c r="A97" s="16" t="s">
        <v>22</v>
      </c>
      <c r="B97">
        <v>84000</v>
      </c>
      <c r="C97">
        <v>11000</v>
      </c>
      <c r="E97" s="16" t="s">
        <v>25</v>
      </c>
      <c r="F97">
        <v>105000</v>
      </c>
      <c r="G97">
        <v>411</v>
      </c>
    </row>
    <row r="98" spans="1:7">
      <c r="A98" s="16" t="s">
        <v>32</v>
      </c>
      <c r="B98">
        <v>820350</v>
      </c>
      <c r="C98">
        <v>126500</v>
      </c>
      <c r="E98" s="16" t="s">
        <v>32</v>
      </c>
      <c r="F98">
        <v>820350</v>
      </c>
      <c r="G98">
        <v>5340</v>
      </c>
    </row>
  </sheetData>
  <mergeCells count="27">
    <mergeCell ref="O67:Q67"/>
    <mergeCell ref="V67:W67"/>
    <mergeCell ref="R67:U67"/>
    <mergeCell ref="X24:Y24"/>
    <mergeCell ref="B24:C24"/>
    <mergeCell ref="D24:E24"/>
    <mergeCell ref="F24:G24"/>
    <mergeCell ref="H24:I24"/>
    <mergeCell ref="J24:K24"/>
    <mergeCell ref="L24:M24"/>
    <mergeCell ref="N24:O24"/>
    <mergeCell ref="P24:Q24"/>
    <mergeCell ref="R24:S24"/>
    <mergeCell ref="T24:U24"/>
    <mergeCell ref="V24:W24"/>
    <mergeCell ref="X17:Y17"/>
    <mergeCell ref="B17:C17"/>
    <mergeCell ref="D17:E17"/>
    <mergeCell ref="F17:G17"/>
    <mergeCell ref="H17:I17"/>
    <mergeCell ref="J17:K17"/>
    <mergeCell ref="L17:M17"/>
    <mergeCell ref="N17:O17"/>
    <mergeCell ref="P17:Q17"/>
    <mergeCell ref="R17:S17"/>
    <mergeCell ref="T17:U17"/>
    <mergeCell ref="V17:W17"/>
  </mergeCell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1505" r:id="rId6" name="Check Box 1">
              <controlPr defaultSize="0" autoFill="0" autoLine="0" autoPict="0">
                <anchor moveWithCells="1">
                  <from>
                    <xdr:col>0</xdr:col>
                    <xdr:colOff>850900</xdr:colOff>
                    <xdr:row>61</xdr:row>
                    <xdr:rowOff>31750</xdr:rowOff>
                  </from>
                  <to>
                    <xdr:col>1</xdr:col>
                    <xdr:colOff>584200</xdr:colOff>
                    <xdr:row>62</xdr:row>
                    <xdr:rowOff>69850</xdr:rowOff>
                  </to>
                </anchor>
              </controlPr>
            </control>
          </mc:Choice>
        </mc:AlternateContent>
      </controls>
    </mc:Choice>
  </mc:AlternateContent>
  <tableParts count="1">
    <tablePart r:id="rId7"/>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34E2F-C87B-47D7-BE55-EEA9CD877299}">
  <sheetPr codeName="Sheet1"/>
  <dimension ref="B1:AE87"/>
  <sheetViews>
    <sheetView tabSelected="1" topLeftCell="A24" zoomScaleNormal="100" workbookViewId="0">
      <pane xSplit="4" topLeftCell="E1" activePane="topRight" state="frozen"/>
      <selection activeCell="B15" sqref="B15:D15"/>
      <selection pane="topRight" activeCell="B26" sqref="B26:D26"/>
    </sheetView>
  </sheetViews>
  <sheetFormatPr defaultColWidth="8.81640625" defaultRowHeight="16"/>
  <cols>
    <col min="1" max="1" width="0" hidden="1" customWidth="1"/>
    <col min="2" max="3" width="10.26953125" style="259" customWidth="1"/>
    <col min="4" max="4" width="29.81640625" style="259" customWidth="1"/>
    <col min="6" max="6" width="12.81640625" customWidth="1"/>
    <col min="22" max="22" width="10.453125" customWidth="1"/>
  </cols>
  <sheetData>
    <row r="1" spans="2:31">
      <c r="B1" s="258"/>
      <c r="C1" s="258"/>
      <c r="D1" s="258"/>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row>
    <row r="2" spans="2:31">
      <c r="B2" s="258"/>
      <c r="C2" s="258"/>
      <c r="D2" s="258"/>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row>
    <row r="3" spans="2:31">
      <c r="B3" s="258"/>
      <c r="C3" s="258"/>
      <c r="D3" s="258"/>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row>
    <row r="4" spans="2:31" ht="13.5" customHeight="1">
      <c r="B4" s="258"/>
      <c r="C4" s="258"/>
      <c r="D4" s="258"/>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row>
    <row r="5" spans="2:31" hidden="1">
      <c r="B5" s="258"/>
      <c r="C5" s="258"/>
      <c r="D5" s="258"/>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row>
    <row r="6" spans="2:31" hidden="1">
      <c r="B6" s="258"/>
      <c r="C6" s="258"/>
      <c r="D6" s="258"/>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row>
    <row r="7" spans="2:31">
      <c r="B7" s="258"/>
      <c r="C7" s="258"/>
      <c r="D7" s="258"/>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row>
    <row r="8" spans="2:31" ht="21" customHeight="1">
      <c r="B8" s="405" t="s">
        <v>184</v>
      </c>
      <c r="C8" s="405"/>
      <c r="D8" s="405"/>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row>
    <row r="9" spans="2:31" ht="19.5" customHeight="1">
      <c r="B9" s="403" t="s">
        <v>261</v>
      </c>
      <c r="C9" s="403"/>
      <c r="D9" s="403"/>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row>
    <row r="10" spans="2:31" ht="14.5">
      <c r="B10" s="403"/>
      <c r="C10" s="403"/>
      <c r="D10" s="403"/>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row>
    <row r="11" spans="2:31" ht="14.5">
      <c r="B11" s="403" t="s">
        <v>5</v>
      </c>
      <c r="C11" s="403"/>
      <c r="D11" s="406"/>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row>
    <row r="12" spans="2:31" ht="14.5">
      <c r="B12" s="403"/>
      <c r="C12" s="403"/>
      <c r="D12" s="406"/>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row>
    <row r="13" spans="2:31" ht="34" customHeight="1">
      <c r="B13" s="401" t="s">
        <v>249</v>
      </c>
      <c r="C13" s="401"/>
      <c r="D13" s="401"/>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row>
    <row r="14" spans="2:31" ht="8.15" customHeight="1">
      <c r="B14" s="287"/>
      <c r="C14" s="287"/>
      <c r="D14" s="287"/>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row>
    <row r="15" spans="2:31" ht="18.5">
      <c r="B15" s="400" t="s">
        <v>93</v>
      </c>
      <c r="C15" s="400"/>
      <c r="D15" s="400"/>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row>
    <row r="16" spans="2:31" ht="18.5">
      <c r="B16" s="287"/>
      <c r="C16" s="287"/>
      <c r="D16" s="287"/>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row>
    <row r="17" spans="2:31" ht="18.5">
      <c r="B17" s="400" t="s">
        <v>257</v>
      </c>
      <c r="C17" s="400"/>
      <c r="D17" s="400"/>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row>
    <row r="18" spans="2:31" ht="18.5">
      <c r="B18" s="287"/>
      <c r="C18" s="287"/>
      <c r="D18" s="287"/>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row>
    <row r="19" spans="2:31" ht="18.5">
      <c r="B19" s="400" t="s">
        <v>185</v>
      </c>
      <c r="C19" s="400"/>
      <c r="D19" s="400"/>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row>
    <row r="20" spans="2:31" ht="18.5">
      <c r="B20" s="287"/>
      <c r="C20" s="287"/>
      <c r="D20" s="287"/>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row>
    <row r="21" spans="2:31" ht="18.5">
      <c r="B21" s="398" t="s">
        <v>243</v>
      </c>
      <c r="C21" s="398"/>
      <c r="D21" s="398"/>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row>
    <row r="22" spans="2:31" ht="18.5">
      <c r="B22" s="379" t="s">
        <v>244</v>
      </c>
      <c r="C22" s="379"/>
      <c r="D22" s="379"/>
      <c r="E22" s="102"/>
      <c r="F22" s="102" t="b">
        <v>1</v>
      </c>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row>
    <row r="23" spans="2:31" ht="18.5">
      <c r="B23" s="379" t="s">
        <v>256</v>
      </c>
      <c r="C23" s="379"/>
      <c r="D23" s="379"/>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row>
    <row r="24" spans="2:31" ht="18.5">
      <c r="B24" s="379" t="s">
        <v>242</v>
      </c>
      <c r="C24" s="379"/>
      <c r="D24" s="379"/>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row>
    <row r="25" spans="2:31" ht="18.5">
      <c r="B25" s="288"/>
      <c r="C25" s="288"/>
      <c r="D25" s="288"/>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row>
    <row r="26" spans="2:31" ht="18.5">
      <c r="B26" s="407" t="s">
        <v>150</v>
      </c>
      <c r="C26" s="407"/>
      <c r="D26" s="407"/>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row>
    <row r="27" spans="2:31">
      <c r="B27" s="258"/>
      <c r="C27" s="258"/>
      <c r="D27" s="258"/>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row>
    <row r="28" spans="2:31">
      <c r="B28" s="258"/>
      <c r="C28" s="258"/>
      <c r="D28" s="258"/>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row>
    <row r="29" spans="2:31">
      <c r="B29" s="258"/>
      <c r="C29" s="258"/>
      <c r="D29" s="258"/>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row>
    <row r="30" spans="2:31">
      <c r="B30" s="258"/>
      <c r="C30" s="258"/>
      <c r="D30" s="258"/>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row>
    <row r="31" spans="2:31">
      <c r="B31" s="258"/>
      <c r="C31" s="258"/>
      <c r="D31" s="258"/>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row>
    <row r="32" spans="2:31">
      <c r="B32" s="258"/>
      <c r="C32" s="258"/>
      <c r="D32" s="258"/>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row>
    <row r="33" spans="2:31">
      <c r="B33" s="258"/>
      <c r="C33" s="258"/>
      <c r="D33" s="258"/>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row>
    <row r="34" spans="2:31">
      <c r="B34" s="258"/>
      <c r="C34" s="258"/>
      <c r="D34" s="258"/>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row>
    <row r="35" spans="2:31">
      <c r="B35" s="258"/>
      <c r="C35" s="258"/>
      <c r="D35" s="258"/>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row>
    <row r="36" spans="2:31">
      <c r="B36" s="258"/>
      <c r="C36" s="258"/>
      <c r="D36" s="258"/>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row>
    <row r="37" spans="2:31">
      <c r="B37" s="258"/>
      <c r="C37" s="258"/>
      <c r="D37" s="258"/>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row>
    <row r="38" spans="2:31">
      <c r="B38" s="258"/>
      <c r="C38" s="258"/>
      <c r="D38" s="258"/>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row>
    <row r="39" spans="2:31">
      <c r="B39" s="258"/>
      <c r="C39" s="258"/>
      <c r="D39" s="258"/>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row>
    <row r="40" spans="2:31">
      <c r="B40" s="258"/>
      <c r="C40" s="258"/>
      <c r="D40" s="258"/>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row>
    <row r="41" spans="2:31">
      <c r="B41" s="258"/>
      <c r="C41" s="258"/>
      <c r="D41" s="258"/>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row>
    <row r="42" spans="2:31">
      <c r="B42" s="258"/>
      <c r="C42" s="258"/>
      <c r="D42" s="258"/>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row>
    <row r="43" spans="2:31">
      <c r="B43" s="258"/>
      <c r="C43" s="258"/>
      <c r="D43" s="258"/>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row>
    <row r="44" spans="2:31">
      <c r="B44" s="258"/>
      <c r="C44" s="258"/>
      <c r="D44" s="258"/>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row>
    <row r="45" spans="2:31">
      <c r="B45" s="258"/>
      <c r="C45" s="258"/>
      <c r="D45" s="258"/>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row>
    <row r="46" spans="2:31">
      <c r="B46" s="258"/>
      <c r="C46" s="258"/>
      <c r="D46" s="258"/>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row>
    <row r="47" spans="2:31">
      <c r="B47" s="258"/>
      <c r="C47" s="258"/>
      <c r="D47" s="258"/>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row>
    <row r="48" spans="2:31">
      <c r="B48" s="258"/>
      <c r="C48" s="258"/>
      <c r="D48" s="258"/>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row>
    <row r="49" spans="2:31">
      <c r="B49" s="258"/>
      <c r="C49" s="258"/>
      <c r="D49" s="258"/>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row>
    <row r="50" spans="2:31">
      <c r="B50" s="258"/>
      <c r="C50" s="258"/>
      <c r="D50" s="258"/>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row>
    <row r="51" spans="2:31">
      <c r="B51" s="258"/>
      <c r="C51" s="258"/>
      <c r="D51" s="258"/>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row>
    <row r="52" spans="2:31">
      <c r="B52" s="258"/>
      <c r="C52" s="258"/>
      <c r="D52" s="258"/>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row>
    <row r="53" spans="2:31">
      <c r="B53" s="258"/>
      <c r="C53" s="258"/>
      <c r="D53" s="258"/>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row>
    <row r="54" spans="2:31">
      <c r="B54" s="258"/>
      <c r="C54" s="258"/>
      <c r="D54" s="258"/>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row>
    <row r="55" spans="2:31">
      <c r="B55" s="258"/>
      <c r="C55" s="258"/>
      <c r="D55" s="258"/>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row>
    <row r="56" spans="2:31">
      <c r="B56" s="258"/>
      <c r="C56" s="258"/>
      <c r="D56" s="258"/>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row>
    <row r="57" spans="2:31">
      <c r="B57" s="258"/>
      <c r="C57" s="258"/>
      <c r="D57" s="258"/>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row>
    <row r="58" spans="2:31">
      <c r="B58" s="258"/>
      <c r="C58" s="258"/>
      <c r="D58" s="258"/>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row>
    <row r="59" spans="2:31">
      <c r="B59" s="258"/>
      <c r="C59" s="258"/>
      <c r="D59" s="258"/>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row>
    <row r="60" spans="2:31">
      <c r="B60" s="258"/>
      <c r="C60" s="258"/>
      <c r="D60" s="258"/>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row>
    <row r="61" spans="2:31">
      <c r="B61" s="258"/>
      <c r="C61" s="258"/>
      <c r="D61" s="258"/>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row>
    <row r="62" spans="2:31">
      <c r="B62" s="258"/>
      <c r="C62" s="258"/>
      <c r="D62" s="258"/>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row>
    <row r="63" spans="2:31">
      <c r="B63" s="258"/>
      <c r="C63" s="258"/>
      <c r="D63" s="258"/>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row>
    <row r="64" spans="2:31">
      <c r="B64" s="258"/>
      <c r="C64" s="258"/>
      <c r="D64" s="258"/>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row>
    <row r="65" spans="2:31">
      <c r="B65" s="258"/>
      <c r="C65" s="258"/>
      <c r="D65" s="258"/>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row>
    <row r="66" spans="2:31">
      <c r="B66" s="258"/>
      <c r="C66" s="258"/>
      <c r="D66" s="258"/>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row>
    <row r="67" spans="2:31">
      <c r="B67" s="258"/>
      <c r="C67" s="258"/>
      <c r="D67" s="258"/>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row>
    <row r="68" spans="2:31">
      <c r="B68" s="258"/>
      <c r="C68" s="258"/>
      <c r="D68" s="258"/>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row>
    <row r="69" spans="2:31">
      <c r="B69" s="258"/>
      <c r="C69" s="258"/>
      <c r="D69" s="258"/>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row>
    <row r="70" spans="2:31">
      <c r="B70" s="258"/>
      <c r="C70" s="258"/>
      <c r="D70" s="258"/>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row>
    <row r="71" spans="2:31">
      <c r="B71" s="258"/>
      <c r="C71" s="258"/>
      <c r="D71" s="258"/>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row>
    <row r="72" spans="2:31">
      <c r="B72" s="258"/>
      <c r="C72" s="258"/>
      <c r="D72" s="258"/>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row>
    <row r="73" spans="2:31">
      <c r="B73" s="258"/>
      <c r="C73" s="258"/>
      <c r="D73" s="258"/>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row>
    <row r="74" spans="2:31">
      <c r="B74" s="258"/>
      <c r="C74" s="258"/>
      <c r="D74" s="258"/>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row>
    <row r="75" spans="2:31">
      <c r="B75" s="258"/>
      <c r="C75" s="258"/>
      <c r="D75" s="258"/>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row>
    <row r="76" spans="2:31">
      <c r="B76" s="258"/>
      <c r="C76" s="258"/>
      <c r="D76" s="258"/>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row>
    <row r="77" spans="2:31">
      <c r="B77" s="258"/>
      <c r="C77" s="258"/>
      <c r="D77" s="258"/>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row>
    <row r="78" spans="2:31">
      <c r="B78" s="258"/>
      <c r="C78" s="258"/>
      <c r="D78" s="258"/>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row>
    <row r="79" spans="2:31">
      <c r="B79" s="258"/>
      <c r="C79" s="258"/>
      <c r="D79" s="258"/>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row>
    <row r="80" spans="2:31">
      <c r="B80" s="258"/>
      <c r="C80" s="258"/>
      <c r="D80" s="258"/>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row>
    <row r="81" spans="2:31">
      <c r="B81" s="258"/>
      <c r="C81" s="258"/>
      <c r="D81" s="258"/>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row>
    <row r="82" spans="2:31">
      <c r="B82" s="258"/>
      <c r="C82" s="258"/>
      <c r="D82" s="258"/>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row>
    <row r="83" spans="2:31">
      <c r="B83" s="258"/>
      <c r="C83" s="258"/>
      <c r="D83" s="258"/>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row>
    <row r="84" spans="2:31">
      <c r="B84" s="258"/>
      <c r="C84" s="258"/>
      <c r="D84" s="258"/>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row>
    <row r="85" spans="2:31">
      <c r="B85" s="258"/>
      <c r="C85" s="258"/>
      <c r="D85" s="258"/>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row>
    <row r="86" spans="2:31">
      <c r="B86" s="258"/>
      <c r="C86" s="258"/>
      <c r="D86" s="258"/>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row>
    <row r="87" spans="2:31">
      <c r="B87" s="258"/>
      <c r="C87" s="258"/>
      <c r="D87" s="258"/>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row>
  </sheetData>
  <mergeCells count="12">
    <mergeCell ref="B8:D8"/>
    <mergeCell ref="B9:D10"/>
    <mergeCell ref="B11:D12"/>
    <mergeCell ref="B24:D24"/>
    <mergeCell ref="B26:D26"/>
    <mergeCell ref="B17:D17"/>
    <mergeCell ref="B19:D19"/>
    <mergeCell ref="B21:D21"/>
    <mergeCell ref="B22:D22"/>
    <mergeCell ref="B23:D23"/>
    <mergeCell ref="B13:D13"/>
    <mergeCell ref="B15:D15"/>
  </mergeCells>
  <hyperlinks>
    <hyperlink ref="B8:D8" location="Dashboard!A1" display="Dashboard" xr:uid="{10DEA8E4-5560-471D-A455-D32912F0C615}"/>
    <hyperlink ref="B13:D13" location="'Payor Mix &amp; Collections'!A1" display="Payor Mix &amp; Collections" xr:uid="{4A74C14B-3451-4B8C-A20C-0D8AA3811B4A}"/>
    <hyperlink ref="B15:D15" location="'Reimbursement Analysis'!A1" display="Reimbursement Analysis" xr:uid="{649F7441-A35F-4BD1-868E-34A88E8697E0}"/>
    <hyperlink ref="B17:D17" location="'Front Desk Admin'!A1" display="Front Desk Admin" xr:uid="{690C8673-AA5D-4662-8DF4-395FE99906BA}"/>
    <hyperlink ref="B19:D19" location="'Claims Data'!A1" display="Claims Data" xr:uid="{022C972B-53D6-4F94-91BD-A14D21A5FC5A}"/>
    <hyperlink ref="B22:D22" location="'2024 All Payor Quality Measures'!A1" display="All-Payor Quality Measures" xr:uid="{33A3AC7E-6030-45EC-B220-E4F8583F3FFF}"/>
    <hyperlink ref="B24:D24" location="'Reporting Cadence'!A1" display="Reporting Cadence" xr:uid="{8E660C9D-16F2-4A17-AB39-D07712ADDDE9}"/>
    <hyperlink ref="B9:D10" location="'General Fiscal Health Wksht'!A1" display="Fiscal Health Worksheet" xr:uid="{BDEA18F1-6055-4476-9D3F-12931D14E0D8}"/>
    <hyperlink ref="B11:D12" location="'Revenue Overview'!A1" display="Revenue" xr:uid="{C80FF96C-5E2C-4260-8644-9C86675FCF80}"/>
    <hyperlink ref="B23:D23" location="'CY Quality Measure Resources'!A1" display="CY Quality Measure Resources" xr:uid="{8506563D-424D-334F-977D-1058948531C6}"/>
    <hyperlink ref="B26:D26" location="'NC AHEC '!A1" display="AHEC Practice Support" xr:uid="{79380B0A-BE7F-B744-AE99-EE98CEF929EB}"/>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23</xdr:col>
                    <xdr:colOff>279400</xdr:colOff>
                    <xdr:row>12</xdr:row>
                    <xdr:rowOff>374650</xdr:rowOff>
                  </from>
                  <to>
                    <xdr:col>25</xdr:col>
                    <xdr:colOff>152400</xdr:colOff>
                    <xdr:row>14</xdr:row>
                    <xdr:rowOff>50800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23</xdr:col>
                    <xdr:colOff>266700</xdr:colOff>
                    <xdr:row>15</xdr:row>
                    <xdr:rowOff>127000</xdr:rowOff>
                  </from>
                  <to>
                    <xdr:col>25</xdr:col>
                    <xdr:colOff>146050</xdr:colOff>
                    <xdr:row>16</xdr:row>
                    <xdr:rowOff>107950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23</xdr:col>
                    <xdr:colOff>266700</xdr:colOff>
                    <xdr:row>17</xdr:row>
                    <xdr:rowOff>184150</xdr:rowOff>
                  </from>
                  <to>
                    <xdr:col>25</xdr:col>
                    <xdr:colOff>127000</xdr:colOff>
                    <xdr:row>18</xdr:row>
                    <xdr:rowOff>152400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22</xdr:col>
                    <xdr:colOff>660400</xdr:colOff>
                    <xdr:row>39</xdr:row>
                    <xdr:rowOff>184150</xdr:rowOff>
                  </from>
                  <to>
                    <xdr:col>25</xdr:col>
                    <xdr:colOff>565150</xdr:colOff>
                    <xdr:row>41</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23</xdr:col>
                    <xdr:colOff>38100</xdr:colOff>
                    <xdr:row>49</xdr:row>
                    <xdr:rowOff>165100</xdr:rowOff>
                  </from>
                  <to>
                    <xdr:col>25</xdr:col>
                    <xdr:colOff>609600</xdr:colOff>
                    <xdr:row>50</xdr:row>
                    <xdr:rowOff>190500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23</xdr:col>
                    <xdr:colOff>31750</xdr:colOff>
                    <xdr:row>42</xdr:row>
                    <xdr:rowOff>107950</xdr:rowOff>
                  </from>
                  <to>
                    <xdr:col>25</xdr:col>
                    <xdr:colOff>565150</xdr:colOff>
                    <xdr:row>43</xdr:row>
                    <xdr:rowOff>114300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23</xdr:col>
                    <xdr:colOff>38100</xdr:colOff>
                    <xdr:row>51</xdr:row>
                    <xdr:rowOff>76200</xdr:rowOff>
                  </from>
                  <to>
                    <xdr:col>25</xdr:col>
                    <xdr:colOff>609600</xdr:colOff>
                    <xdr:row>52</xdr:row>
                    <xdr:rowOff>88900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23</xdr:col>
                    <xdr:colOff>38100</xdr:colOff>
                    <xdr:row>45</xdr:row>
                    <xdr:rowOff>50800</xdr:rowOff>
                  </from>
                  <to>
                    <xdr:col>25</xdr:col>
                    <xdr:colOff>609600</xdr:colOff>
                    <xdr:row>46</xdr:row>
                    <xdr:rowOff>69850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23</xdr:col>
                    <xdr:colOff>31750</xdr:colOff>
                    <xdr:row>47</xdr:row>
                    <xdr:rowOff>0</xdr:rowOff>
                  </from>
                  <to>
                    <xdr:col>25</xdr:col>
                    <xdr:colOff>603250</xdr:colOff>
                    <xdr:row>48</xdr:row>
                    <xdr:rowOff>12700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23</xdr:col>
                    <xdr:colOff>76200</xdr:colOff>
                    <xdr:row>54</xdr:row>
                    <xdr:rowOff>184150</xdr:rowOff>
                  </from>
                  <to>
                    <xdr:col>26</xdr:col>
                    <xdr:colOff>0</xdr:colOff>
                    <xdr:row>56</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23</xdr:col>
                    <xdr:colOff>279400</xdr:colOff>
                    <xdr:row>11</xdr:row>
                    <xdr:rowOff>31750</xdr:rowOff>
                  </from>
                  <to>
                    <xdr:col>25</xdr:col>
                    <xdr:colOff>152400</xdr:colOff>
                    <xdr:row>12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5B605-D4A5-402D-9F66-A48E7F70B2E4}">
  <sheetPr codeName="Sheet2"/>
  <dimension ref="B1:AF79"/>
  <sheetViews>
    <sheetView topLeftCell="B7" zoomScaleNormal="100" workbookViewId="0">
      <pane xSplit="3" topLeftCell="E1" activePane="topRight" state="frozen"/>
      <selection activeCell="B15" sqref="B15:D15"/>
      <selection pane="topRight" activeCell="B8" sqref="B8:D9"/>
    </sheetView>
  </sheetViews>
  <sheetFormatPr defaultColWidth="9.1796875" defaultRowHeight="16"/>
  <cols>
    <col min="1" max="1" width="0" style="216" hidden="1" customWidth="1"/>
    <col min="2" max="3" width="10.26953125" style="259" customWidth="1"/>
    <col min="4" max="4" width="17.453125" style="259" customWidth="1"/>
    <col min="5" max="5" width="4.7265625" style="259" customWidth="1"/>
    <col min="6" max="6" width="29.26953125" style="234" customWidth="1"/>
    <col min="7" max="18" width="16.453125" style="216" customWidth="1"/>
    <col min="19" max="19" width="15" style="216" customWidth="1"/>
    <col min="20" max="20" width="13.453125" style="216" customWidth="1"/>
    <col min="21" max="16384" width="9.1796875" style="216"/>
  </cols>
  <sheetData>
    <row r="1" spans="2:32">
      <c r="B1" s="258"/>
      <c r="C1" s="258"/>
      <c r="D1" s="258"/>
      <c r="E1" s="272"/>
      <c r="F1" s="279"/>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row>
    <row r="2" spans="2:32">
      <c r="B2" s="258"/>
      <c r="C2" s="258"/>
      <c r="D2" s="258"/>
      <c r="E2" s="272"/>
      <c r="F2" s="279"/>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row>
    <row r="3" spans="2:32" ht="24" customHeight="1">
      <c r="B3" s="258"/>
      <c r="C3" s="258"/>
      <c r="D3" s="258"/>
      <c r="E3" s="272"/>
      <c r="F3" s="279"/>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4" spans="2:32">
      <c r="B4" s="258"/>
      <c r="C4" s="258"/>
      <c r="D4" s="258"/>
      <c r="E4" s="272"/>
      <c r="F4" s="279"/>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row>
    <row r="5" spans="2:32" ht="6.5" customHeight="1">
      <c r="B5" s="258"/>
      <c r="C5" s="258"/>
      <c r="D5" s="258"/>
      <c r="E5" s="272"/>
      <c r="F5" s="279"/>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row>
    <row r="6" spans="2:32" ht="24" customHeight="1">
      <c r="B6" s="258"/>
      <c r="C6" s="258"/>
      <c r="D6" s="258"/>
    </row>
    <row r="7" spans="2:32" ht="29.15" customHeight="1">
      <c r="B7" s="258"/>
      <c r="C7" s="258"/>
      <c r="D7" s="258"/>
      <c r="F7" s="185" t="s">
        <v>148</v>
      </c>
      <c r="G7" s="408" t="s">
        <v>263</v>
      </c>
      <c r="H7" s="408"/>
      <c r="I7" s="408"/>
      <c r="J7" s="408"/>
      <c r="K7" s="408"/>
      <c r="L7" s="408"/>
      <c r="M7" s="408"/>
      <c r="N7" s="408"/>
      <c r="O7" s="408"/>
      <c r="P7" s="408"/>
      <c r="Q7" s="408"/>
      <c r="R7" s="408"/>
    </row>
    <row r="8" spans="2:32" ht="22.5" customHeight="1">
      <c r="B8" s="403" t="s">
        <v>184</v>
      </c>
      <c r="C8" s="403"/>
      <c r="D8" s="403"/>
      <c r="E8" s="368"/>
      <c r="F8" s="219"/>
      <c r="G8" s="216" t="s">
        <v>145</v>
      </c>
      <c r="H8" s="217"/>
      <c r="I8" s="217"/>
      <c r="J8" s="217"/>
      <c r="K8" s="217"/>
      <c r="L8" s="217"/>
      <c r="M8" s="217"/>
      <c r="N8" s="217"/>
      <c r="O8" s="217"/>
      <c r="P8" s="217"/>
      <c r="Q8" s="218"/>
    </row>
    <row r="9" spans="2:32" ht="28.5" customHeight="1">
      <c r="B9" s="403"/>
      <c r="C9" s="403"/>
      <c r="D9" s="403"/>
      <c r="E9" s="368"/>
      <c r="F9" s="185" t="s">
        <v>147</v>
      </c>
      <c r="G9" s="408" t="s">
        <v>262</v>
      </c>
      <c r="H9" s="408"/>
      <c r="I9" s="408"/>
      <c r="J9" s="408"/>
      <c r="K9" s="408"/>
      <c r="L9" s="408"/>
      <c r="M9" s="408"/>
      <c r="N9" s="408"/>
      <c r="O9" s="408"/>
      <c r="P9" s="408"/>
      <c r="Q9" s="408"/>
      <c r="R9" s="408"/>
    </row>
    <row r="10" spans="2:32" ht="18.75" customHeight="1">
      <c r="B10" s="409" t="s">
        <v>261</v>
      </c>
      <c r="C10" s="409"/>
      <c r="D10" s="409"/>
      <c r="E10" s="369"/>
      <c r="F10" s="219"/>
      <c r="G10" s="216" t="s">
        <v>164</v>
      </c>
      <c r="H10" s="217"/>
      <c r="I10" s="217"/>
      <c r="J10" s="217"/>
      <c r="K10" s="217"/>
      <c r="L10" s="217"/>
      <c r="M10" s="217"/>
      <c r="N10" s="217"/>
      <c r="O10" s="217"/>
      <c r="P10" s="217"/>
      <c r="Q10" s="218"/>
    </row>
    <row r="11" spans="2:32" ht="22.5" customHeight="1">
      <c r="B11" s="409"/>
      <c r="C11" s="409"/>
      <c r="D11" s="409"/>
      <c r="E11" s="369"/>
      <c r="G11" s="341" t="s">
        <v>264</v>
      </c>
    </row>
    <row r="12" spans="2:32" ht="22.5" customHeight="1">
      <c r="B12" s="403" t="s">
        <v>5</v>
      </c>
      <c r="C12" s="403"/>
      <c r="D12" s="406"/>
      <c r="E12" s="370"/>
      <c r="F12" s="220" t="s">
        <v>48</v>
      </c>
      <c r="G12" s="221" t="s">
        <v>49</v>
      </c>
      <c r="H12" s="221" t="s">
        <v>50</v>
      </c>
      <c r="I12" s="221" t="s">
        <v>51</v>
      </c>
      <c r="J12" s="221" t="s">
        <v>52</v>
      </c>
      <c r="K12" s="221" t="s">
        <v>18</v>
      </c>
      <c r="L12" s="221" t="s">
        <v>53</v>
      </c>
      <c r="M12" s="221" t="s">
        <v>54</v>
      </c>
      <c r="N12" s="221" t="s">
        <v>55</v>
      </c>
      <c r="O12" s="221" t="s">
        <v>56</v>
      </c>
      <c r="P12" s="221" t="s">
        <v>23</v>
      </c>
      <c r="Q12" s="221" t="s">
        <v>24</v>
      </c>
      <c r="R12" s="221" t="s">
        <v>25</v>
      </c>
      <c r="S12" s="221" t="s">
        <v>57</v>
      </c>
    </row>
    <row r="13" spans="2:32" ht="22.5" customHeight="1">
      <c r="B13" s="403"/>
      <c r="C13" s="403"/>
      <c r="D13" s="406"/>
      <c r="E13" s="370"/>
      <c r="F13" s="339" t="s">
        <v>58</v>
      </c>
      <c r="G13" s="222">
        <f>SUM(G15:G18)</f>
        <v>0</v>
      </c>
      <c r="H13" s="222">
        <f t="shared" ref="H13:S13" si="0">SUM(H15:H18)</f>
        <v>0</v>
      </c>
      <c r="I13" s="222">
        <f t="shared" si="0"/>
        <v>0</v>
      </c>
      <c r="J13" s="222">
        <f t="shared" si="0"/>
        <v>0</v>
      </c>
      <c r="K13" s="222">
        <f t="shared" si="0"/>
        <v>0</v>
      </c>
      <c r="L13" s="222">
        <f t="shared" si="0"/>
        <v>0</v>
      </c>
      <c r="M13" s="222">
        <f t="shared" si="0"/>
        <v>0</v>
      </c>
      <c r="N13" s="222">
        <f t="shared" si="0"/>
        <v>0</v>
      </c>
      <c r="O13" s="222">
        <f t="shared" si="0"/>
        <v>0</v>
      </c>
      <c r="P13" s="222">
        <f t="shared" si="0"/>
        <v>0</v>
      </c>
      <c r="Q13" s="222">
        <f t="shared" si="0"/>
        <v>0</v>
      </c>
      <c r="R13" s="222">
        <f t="shared" si="0"/>
        <v>0</v>
      </c>
      <c r="S13" s="223">
        <f t="shared" si="0"/>
        <v>0</v>
      </c>
    </row>
    <row r="14" spans="2:32" ht="22.5" customHeight="1">
      <c r="B14" s="403" t="s">
        <v>249</v>
      </c>
      <c r="C14" s="403"/>
      <c r="D14" s="403"/>
      <c r="E14" s="368"/>
      <c r="F14" s="339" t="s">
        <v>176</v>
      </c>
      <c r="G14" s="224">
        <f>+G13/31</f>
        <v>0</v>
      </c>
      <c r="H14" s="224">
        <f>+H13/28</f>
        <v>0</v>
      </c>
      <c r="I14" s="224">
        <f>+I13/31</f>
        <v>0</v>
      </c>
      <c r="J14" s="224">
        <f>+J13/30</f>
        <v>0</v>
      </c>
      <c r="K14" s="224">
        <f>+K13/31</f>
        <v>0</v>
      </c>
      <c r="L14" s="224">
        <f>+L13/30</f>
        <v>0</v>
      </c>
      <c r="M14" s="224">
        <f>+M13/31</f>
        <v>0</v>
      </c>
      <c r="N14" s="224">
        <f>+N13/31</f>
        <v>0</v>
      </c>
      <c r="O14" s="224">
        <f>+O13/30</f>
        <v>0</v>
      </c>
      <c r="P14" s="224">
        <f>+P13/31</f>
        <v>0</v>
      </c>
      <c r="Q14" s="224">
        <f>+Q13/30</f>
        <v>0</v>
      </c>
      <c r="R14" s="224">
        <f>+R13/31</f>
        <v>0</v>
      </c>
      <c r="S14" s="223">
        <f>+S13/365</f>
        <v>0</v>
      </c>
    </row>
    <row r="15" spans="2:32" ht="22.5" customHeight="1">
      <c r="B15" s="403"/>
      <c r="C15" s="403"/>
      <c r="D15" s="403"/>
      <c r="E15" s="368"/>
      <c r="F15" s="340" t="s">
        <v>59</v>
      </c>
      <c r="G15" s="225"/>
      <c r="H15" s="225"/>
      <c r="I15" s="225"/>
      <c r="J15" s="225"/>
      <c r="K15" s="225"/>
      <c r="L15" s="225"/>
      <c r="M15" s="225"/>
      <c r="N15" s="225"/>
      <c r="O15" s="225"/>
      <c r="P15" s="225"/>
      <c r="Q15" s="225"/>
      <c r="R15" s="225"/>
      <c r="S15" s="223">
        <f t="shared" ref="S15:S34" si="1">SUM(G15:R15)</f>
        <v>0</v>
      </c>
    </row>
    <row r="16" spans="2:32" ht="22.5" customHeight="1">
      <c r="B16" s="403" t="s">
        <v>93</v>
      </c>
      <c r="C16" s="403"/>
      <c r="D16" s="403"/>
      <c r="E16" s="368"/>
      <c r="F16" s="340" t="s">
        <v>60</v>
      </c>
      <c r="G16" s="225"/>
      <c r="H16" s="225"/>
      <c r="I16" s="225"/>
      <c r="J16" s="225"/>
      <c r="K16" s="225"/>
      <c r="L16" s="225"/>
      <c r="M16" s="225"/>
      <c r="N16" s="225"/>
      <c r="O16" s="225"/>
      <c r="P16" s="225"/>
      <c r="Q16" s="225"/>
      <c r="R16" s="225"/>
      <c r="S16" s="223">
        <f t="shared" si="1"/>
        <v>0</v>
      </c>
    </row>
    <row r="17" spans="2:19" ht="22.5" customHeight="1">
      <c r="B17" s="403"/>
      <c r="C17" s="403"/>
      <c r="D17" s="403"/>
      <c r="E17" s="368"/>
      <c r="F17" s="340" t="s">
        <v>61</v>
      </c>
      <c r="G17" s="225"/>
      <c r="H17" s="225"/>
      <c r="I17" s="225"/>
      <c r="J17" s="225"/>
      <c r="K17" s="225"/>
      <c r="L17" s="225"/>
      <c r="M17" s="225"/>
      <c r="N17" s="225"/>
      <c r="O17" s="225"/>
      <c r="P17" s="225"/>
      <c r="Q17" s="225"/>
      <c r="R17" s="225"/>
      <c r="S17" s="223">
        <f t="shared" si="1"/>
        <v>0</v>
      </c>
    </row>
    <row r="18" spans="2:19" ht="22.5" customHeight="1">
      <c r="B18" s="403" t="s">
        <v>257</v>
      </c>
      <c r="C18" s="403"/>
      <c r="D18" s="403"/>
      <c r="E18" s="368"/>
      <c r="F18" s="339" t="s">
        <v>175</v>
      </c>
      <c r="G18" s="225"/>
      <c r="H18" s="225"/>
      <c r="I18" s="225"/>
      <c r="J18" s="225"/>
      <c r="K18" s="225"/>
      <c r="L18" s="225"/>
      <c r="M18" s="225"/>
      <c r="N18" s="225"/>
      <c r="O18" s="225"/>
      <c r="P18" s="225"/>
      <c r="Q18" s="225"/>
      <c r="R18" s="225"/>
      <c r="S18" s="223">
        <f t="shared" si="1"/>
        <v>0</v>
      </c>
    </row>
    <row r="19" spans="2:19" ht="22.5" customHeight="1">
      <c r="B19" s="403"/>
      <c r="C19" s="403"/>
      <c r="D19" s="403"/>
      <c r="E19" s="368"/>
      <c r="F19" s="339" t="s">
        <v>62</v>
      </c>
      <c r="G19" s="225"/>
      <c r="H19" s="225"/>
      <c r="I19" s="225"/>
      <c r="J19" s="225"/>
      <c r="K19" s="225"/>
      <c r="L19" s="225"/>
      <c r="M19" s="225"/>
      <c r="N19" s="225"/>
      <c r="O19" s="225"/>
      <c r="P19" s="225"/>
      <c r="Q19" s="225"/>
      <c r="R19" s="225"/>
      <c r="S19" s="223">
        <f t="shared" si="1"/>
        <v>0</v>
      </c>
    </row>
    <row r="20" spans="2:19" ht="22.5" customHeight="1">
      <c r="B20" s="403" t="s">
        <v>185</v>
      </c>
      <c r="C20" s="403"/>
      <c r="D20" s="403"/>
      <c r="E20" s="368"/>
      <c r="F20" s="339" t="s">
        <v>63</v>
      </c>
      <c r="G20" s="225"/>
      <c r="H20" s="225"/>
      <c r="I20" s="225"/>
      <c r="J20" s="225"/>
      <c r="K20" s="225"/>
      <c r="L20" s="225"/>
      <c r="M20" s="225"/>
      <c r="N20" s="225"/>
      <c r="O20" s="225"/>
      <c r="P20" s="225"/>
      <c r="Q20" s="225"/>
      <c r="R20" s="225"/>
      <c r="S20" s="223">
        <f t="shared" si="1"/>
        <v>0</v>
      </c>
    </row>
    <row r="21" spans="2:19" ht="22.5" customHeight="1">
      <c r="B21" s="403"/>
      <c r="C21" s="403"/>
      <c r="D21" s="403"/>
      <c r="E21" s="368"/>
      <c r="F21" s="339" t="s">
        <v>64</v>
      </c>
      <c r="G21" s="226"/>
      <c r="H21" s="226"/>
      <c r="I21" s="226"/>
      <c r="J21" s="226"/>
      <c r="K21" s="226"/>
      <c r="L21" s="226"/>
      <c r="M21" s="226"/>
      <c r="N21" s="226"/>
      <c r="O21" s="226"/>
      <c r="P21" s="226"/>
      <c r="Q21" s="226"/>
      <c r="R21" s="226"/>
      <c r="S21" s="227">
        <f t="shared" si="1"/>
        <v>0</v>
      </c>
    </row>
    <row r="22" spans="2:19" ht="22.5" customHeight="1">
      <c r="B22" s="398" t="s">
        <v>243</v>
      </c>
      <c r="C22" s="398"/>
      <c r="D22" s="398"/>
      <c r="E22" s="371"/>
      <c r="F22" s="339" t="s">
        <v>65</v>
      </c>
      <c r="G22" s="225"/>
      <c r="H22" s="225"/>
      <c r="I22" s="225"/>
      <c r="J22" s="225"/>
      <c r="K22" s="225"/>
      <c r="L22" s="225"/>
      <c r="M22" s="225"/>
      <c r="N22" s="225"/>
      <c r="O22" s="225"/>
      <c r="P22" s="225"/>
      <c r="Q22" s="225"/>
      <c r="R22" s="225"/>
      <c r="S22" s="223">
        <f t="shared" si="1"/>
        <v>0</v>
      </c>
    </row>
    <row r="23" spans="2:19" ht="18" customHeight="1">
      <c r="B23" s="379" t="s">
        <v>244</v>
      </c>
      <c r="C23" s="379"/>
      <c r="D23" s="379"/>
      <c r="E23" s="372"/>
      <c r="F23" s="340" t="s">
        <v>66</v>
      </c>
      <c r="G23" s="225"/>
      <c r="H23" s="225"/>
      <c r="I23" s="225"/>
      <c r="J23" s="225"/>
      <c r="K23" s="225"/>
      <c r="L23" s="225"/>
      <c r="M23" s="225"/>
      <c r="N23" s="225"/>
      <c r="O23" s="225"/>
      <c r="P23" s="225"/>
      <c r="Q23" s="225"/>
      <c r="R23" s="225"/>
      <c r="S23" s="223">
        <f t="shared" si="1"/>
        <v>0</v>
      </c>
    </row>
    <row r="24" spans="2:19" ht="22.5" customHeight="1">
      <c r="B24" s="410" t="s">
        <v>256</v>
      </c>
      <c r="C24" s="410"/>
      <c r="D24" s="410"/>
      <c r="E24" s="373"/>
      <c r="F24" s="340" t="s">
        <v>67</v>
      </c>
      <c r="G24" s="226" t="str">
        <f>+IF(G22=0,"",G23/G22)</f>
        <v/>
      </c>
      <c r="H24" s="226" t="str">
        <f t="shared" ref="H24:S24" si="2">+IF(H22=0,"",H23/H22)</f>
        <v/>
      </c>
      <c r="I24" s="226" t="str">
        <f t="shared" si="2"/>
        <v/>
      </c>
      <c r="J24" s="226" t="str">
        <f t="shared" si="2"/>
        <v/>
      </c>
      <c r="K24" s="226" t="str">
        <f t="shared" si="2"/>
        <v/>
      </c>
      <c r="L24" s="226" t="str">
        <f t="shared" si="2"/>
        <v/>
      </c>
      <c r="M24" s="226" t="str">
        <f t="shared" si="2"/>
        <v/>
      </c>
      <c r="N24" s="226" t="str">
        <f t="shared" si="2"/>
        <v/>
      </c>
      <c r="O24" s="226" t="str">
        <f t="shared" si="2"/>
        <v/>
      </c>
      <c r="P24" s="226" t="str">
        <f t="shared" si="2"/>
        <v/>
      </c>
      <c r="Q24" s="226" t="str">
        <f t="shared" si="2"/>
        <v/>
      </c>
      <c r="R24" s="226" t="str">
        <f t="shared" si="2"/>
        <v/>
      </c>
      <c r="S24" s="227" t="str">
        <f t="shared" si="2"/>
        <v/>
      </c>
    </row>
    <row r="25" spans="2:19" ht="22.5" customHeight="1">
      <c r="B25" s="379" t="s">
        <v>242</v>
      </c>
      <c r="C25" s="379"/>
      <c r="D25" s="379"/>
      <c r="E25" s="372"/>
      <c r="F25" s="339" t="s">
        <v>68</v>
      </c>
      <c r="G25" s="226" t="str">
        <f>IF(G13=0,"",G19/G13)</f>
        <v/>
      </c>
      <c r="H25" s="226" t="str">
        <f t="shared" ref="H25:R25" si="3">IF(H13=0,"",H19/H13)</f>
        <v/>
      </c>
      <c r="I25" s="226" t="str">
        <f t="shared" si="3"/>
        <v/>
      </c>
      <c r="J25" s="226" t="str">
        <f t="shared" si="3"/>
        <v/>
      </c>
      <c r="K25" s="226" t="str">
        <f t="shared" si="3"/>
        <v/>
      </c>
      <c r="L25" s="226" t="str">
        <f t="shared" si="3"/>
        <v/>
      </c>
      <c r="M25" s="226" t="str">
        <f t="shared" si="3"/>
        <v/>
      </c>
      <c r="N25" s="226" t="str">
        <f t="shared" si="3"/>
        <v/>
      </c>
      <c r="O25" s="226" t="str">
        <f t="shared" si="3"/>
        <v/>
      </c>
      <c r="P25" s="226" t="str">
        <f t="shared" si="3"/>
        <v/>
      </c>
      <c r="Q25" s="226" t="str">
        <f t="shared" si="3"/>
        <v/>
      </c>
      <c r="R25" s="226" t="str">
        <f t="shared" si="3"/>
        <v/>
      </c>
      <c r="S25" s="227" t="str">
        <f>IF(S13=0,"",S19/S13)</f>
        <v/>
      </c>
    </row>
    <row r="26" spans="2:19" ht="22.5" customHeight="1">
      <c r="B26" s="288"/>
      <c r="C26" s="288"/>
      <c r="D26" s="288"/>
      <c r="E26" s="374"/>
      <c r="F26" s="339" t="s">
        <v>69</v>
      </c>
      <c r="G26" s="225"/>
      <c r="H26" s="225"/>
      <c r="I26" s="225"/>
      <c r="J26" s="225"/>
      <c r="K26" s="225"/>
      <c r="L26" s="225"/>
      <c r="M26" s="225"/>
      <c r="N26" s="225"/>
      <c r="O26" s="225"/>
      <c r="P26" s="225"/>
      <c r="Q26" s="225"/>
      <c r="R26" s="225"/>
      <c r="S26" s="223">
        <f t="shared" si="1"/>
        <v>0</v>
      </c>
    </row>
    <row r="27" spans="2:19" ht="22.5" customHeight="1">
      <c r="B27" s="407" t="s">
        <v>150</v>
      </c>
      <c r="C27" s="407"/>
      <c r="D27" s="407"/>
      <c r="E27" s="368"/>
      <c r="F27" s="339" t="s">
        <v>70</v>
      </c>
      <c r="G27" s="225"/>
      <c r="H27" s="225"/>
      <c r="I27" s="225"/>
      <c r="J27" s="225"/>
      <c r="K27" s="225"/>
      <c r="L27" s="225"/>
      <c r="M27" s="225"/>
      <c r="N27" s="225"/>
      <c r="O27" s="225"/>
      <c r="P27" s="225"/>
      <c r="Q27" s="225"/>
      <c r="R27" s="225"/>
      <c r="S27" s="223">
        <f t="shared" si="1"/>
        <v>0</v>
      </c>
    </row>
    <row r="28" spans="2:19" ht="22.5" customHeight="1">
      <c r="B28" s="258"/>
      <c r="C28" s="258"/>
      <c r="D28" s="258"/>
      <c r="F28" s="339" t="s">
        <v>71</v>
      </c>
      <c r="G28" s="225"/>
      <c r="H28" s="225"/>
      <c r="I28" s="225"/>
      <c r="J28" s="225"/>
      <c r="K28" s="225"/>
      <c r="L28" s="225"/>
      <c r="M28" s="225"/>
      <c r="N28" s="225"/>
      <c r="O28" s="225"/>
      <c r="P28" s="225"/>
      <c r="Q28" s="225"/>
      <c r="R28" s="225"/>
      <c r="S28" s="223">
        <f t="shared" si="1"/>
        <v>0</v>
      </c>
    </row>
    <row r="29" spans="2:19" ht="22.5" customHeight="1">
      <c r="B29" s="258"/>
      <c r="C29" s="258"/>
      <c r="D29" s="258"/>
      <c r="F29" s="339" t="s">
        <v>72</v>
      </c>
      <c r="G29" s="225"/>
      <c r="H29" s="225"/>
      <c r="I29" s="225"/>
      <c r="J29" s="225"/>
      <c r="K29" s="225"/>
      <c r="L29" s="225"/>
      <c r="M29" s="225"/>
      <c r="N29" s="225"/>
      <c r="O29" s="225"/>
      <c r="P29" s="225"/>
      <c r="Q29" s="225"/>
      <c r="R29" s="225"/>
      <c r="S29" s="223">
        <f t="shared" si="1"/>
        <v>0</v>
      </c>
    </row>
    <row r="30" spans="2:19" ht="22.5" customHeight="1">
      <c r="B30" s="258"/>
      <c r="C30" s="258"/>
      <c r="D30" s="258"/>
      <c r="F30" s="339" t="s">
        <v>73</v>
      </c>
      <c r="G30" s="228">
        <f>IF(G22,G22/G29,0)</f>
        <v>0</v>
      </c>
      <c r="H30" s="228">
        <f t="shared" ref="H30:R30" si="4">IF(H22,H22/H29,0)</f>
        <v>0</v>
      </c>
      <c r="I30" s="228">
        <f t="shared" si="4"/>
        <v>0</v>
      </c>
      <c r="J30" s="228">
        <f t="shared" si="4"/>
        <v>0</v>
      </c>
      <c r="K30" s="228">
        <f t="shared" si="4"/>
        <v>0</v>
      </c>
      <c r="L30" s="228">
        <f t="shared" si="4"/>
        <v>0</v>
      </c>
      <c r="M30" s="228">
        <f t="shared" si="4"/>
        <v>0</v>
      </c>
      <c r="N30" s="228">
        <f t="shared" si="4"/>
        <v>0</v>
      </c>
      <c r="O30" s="228">
        <f t="shared" si="4"/>
        <v>0</v>
      </c>
      <c r="P30" s="228">
        <f t="shared" si="4"/>
        <v>0</v>
      </c>
      <c r="Q30" s="228">
        <f t="shared" si="4"/>
        <v>0</v>
      </c>
      <c r="R30" s="228">
        <f t="shared" si="4"/>
        <v>0</v>
      </c>
      <c r="S30" s="223">
        <f t="shared" si="1"/>
        <v>0</v>
      </c>
    </row>
    <row r="31" spans="2:19" ht="22.5" customHeight="1">
      <c r="B31" s="258"/>
      <c r="C31" s="258"/>
      <c r="D31" s="258"/>
      <c r="F31" s="339" t="s">
        <v>74</v>
      </c>
      <c r="G31" s="229"/>
      <c r="H31" s="229"/>
      <c r="I31" s="229"/>
      <c r="J31" s="229"/>
      <c r="K31" s="229"/>
      <c r="L31" s="229"/>
      <c r="M31" s="229"/>
      <c r="N31" s="229"/>
      <c r="O31" s="229"/>
      <c r="P31" s="229"/>
      <c r="Q31" s="229"/>
      <c r="R31" s="229"/>
      <c r="S31" s="230">
        <f t="shared" si="1"/>
        <v>0</v>
      </c>
    </row>
    <row r="32" spans="2:19">
      <c r="B32" s="258"/>
      <c r="C32" s="258"/>
      <c r="D32" s="258"/>
      <c r="F32" s="339" t="s">
        <v>75</v>
      </c>
      <c r="G32" s="231"/>
      <c r="H32" s="231"/>
      <c r="I32" s="231"/>
      <c r="J32" s="231"/>
      <c r="K32" s="231"/>
      <c r="L32" s="231"/>
      <c r="M32" s="231"/>
      <c r="N32" s="231"/>
      <c r="O32" s="231"/>
      <c r="P32" s="231"/>
      <c r="Q32" s="231"/>
      <c r="R32" s="231"/>
      <c r="S32" s="230">
        <f t="shared" si="1"/>
        <v>0</v>
      </c>
    </row>
    <row r="33" spans="2:19">
      <c r="B33" s="258"/>
      <c r="C33" s="258"/>
      <c r="D33" s="258"/>
      <c r="F33" s="339" t="s">
        <v>76</v>
      </c>
      <c r="G33" s="226" t="str">
        <f>+IF(G31=0,"",G32/G31)</f>
        <v/>
      </c>
      <c r="H33" s="226" t="str">
        <f t="shared" ref="H33:R33" si="5">+IF(H17=0,"",H19/H17)</f>
        <v/>
      </c>
      <c r="I33" s="226" t="str">
        <f t="shared" si="5"/>
        <v/>
      </c>
      <c r="J33" s="226" t="str">
        <f t="shared" si="5"/>
        <v/>
      </c>
      <c r="K33" s="226" t="str">
        <f t="shared" si="5"/>
        <v/>
      </c>
      <c r="L33" s="226" t="str">
        <f t="shared" si="5"/>
        <v/>
      </c>
      <c r="M33" s="226" t="str">
        <f t="shared" si="5"/>
        <v/>
      </c>
      <c r="N33" s="226" t="str">
        <f t="shared" si="5"/>
        <v/>
      </c>
      <c r="O33" s="226" t="str">
        <f t="shared" si="5"/>
        <v/>
      </c>
      <c r="P33" s="226" t="str">
        <f t="shared" si="5"/>
        <v/>
      </c>
      <c r="Q33" s="226" t="str">
        <f t="shared" si="5"/>
        <v/>
      </c>
      <c r="R33" s="226" t="str">
        <f t="shared" si="5"/>
        <v/>
      </c>
      <c r="S33" s="227" t="str">
        <f>IF($S$32=0,"",$S$32/$S$31)</f>
        <v/>
      </c>
    </row>
    <row r="34" spans="2:19">
      <c r="B34" s="258"/>
      <c r="C34" s="258"/>
      <c r="D34" s="258"/>
      <c r="F34" s="339" t="s">
        <v>77</v>
      </c>
      <c r="G34" s="232"/>
      <c r="H34" s="232"/>
      <c r="I34" s="232"/>
      <c r="J34" s="232"/>
      <c r="K34" s="232"/>
      <c r="L34" s="232"/>
      <c r="M34" s="232"/>
      <c r="N34" s="232"/>
      <c r="O34" s="232"/>
      <c r="P34" s="232"/>
      <c r="Q34" s="232"/>
      <c r="R34" s="232"/>
      <c r="S34" s="233">
        <f t="shared" si="1"/>
        <v>0</v>
      </c>
    </row>
    <row r="35" spans="2:19">
      <c r="B35" s="258"/>
      <c r="C35" s="258"/>
      <c r="D35" s="258"/>
    </row>
    <row r="36" spans="2:19">
      <c r="B36" s="258"/>
      <c r="C36" s="258"/>
      <c r="D36" s="258"/>
    </row>
    <row r="37" spans="2:19">
      <c r="B37" s="258"/>
      <c r="C37" s="258"/>
      <c r="D37" s="258"/>
    </row>
    <row r="38" spans="2:19">
      <c r="B38" s="258"/>
      <c r="C38" s="258"/>
      <c r="D38" s="258"/>
    </row>
    <row r="39" spans="2:19">
      <c r="B39" s="258"/>
      <c r="C39" s="258"/>
      <c r="D39" s="258"/>
    </row>
    <row r="40" spans="2:19">
      <c r="B40" s="258"/>
      <c r="C40" s="258"/>
      <c r="D40" s="258"/>
    </row>
    <row r="41" spans="2:19">
      <c r="B41" s="258"/>
      <c r="C41" s="258"/>
      <c r="D41" s="258"/>
    </row>
    <row r="42" spans="2:19">
      <c r="B42" s="258"/>
      <c r="C42" s="258"/>
      <c r="D42" s="258"/>
    </row>
    <row r="43" spans="2:19">
      <c r="B43" s="258"/>
      <c r="C43" s="258"/>
      <c r="D43" s="258"/>
    </row>
    <row r="44" spans="2:19">
      <c r="B44" s="258"/>
      <c r="C44" s="258"/>
      <c r="D44" s="258"/>
    </row>
    <row r="45" spans="2:19">
      <c r="B45" s="258"/>
      <c r="C45" s="258"/>
      <c r="D45" s="258"/>
    </row>
    <row r="46" spans="2:19">
      <c r="B46" s="258"/>
      <c r="C46" s="258"/>
      <c r="D46" s="258"/>
    </row>
    <row r="47" spans="2:19">
      <c r="B47" s="258"/>
      <c r="C47" s="258"/>
      <c r="D47" s="258"/>
    </row>
    <row r="48" spans="2:19">
      <c r="B48" s="258"/>
      <c r="C48" s="258"/>
      <c r="D48" s="258"/>
    </row>
    <row r="49" spans="2:4">
      <c r="B49" s="258"/>
      <c r="C49" s="258"/>
      <c r="D49" s="258"/>
    </row>
    <row r="50" spans="2:4">
      <c r="B50" s="258"/>
      <c r="C50" s="258"/>
      <c r="D50" s="258"/>
    </row>
    <row r="51" spans="2:4">
      <c r="B51" s="258"/>
      <c r="C51" s="258"/>
      <c r="D51" s="258"/>
    </row>
    <row r="52" spans="2:4">
      <c r="B52" s="258"/>
      <c r="C52" s="258"/>
      <c r="D52" s="258"/>
    </row>
    <row r="53" spans="2:4">
      <c r="B53" s="258"/>
      <c r="C53" s="258"/>
      <c r="D53" s="258"/>
    </row>
    <row r="54" spans="2:4">
      <c r="B54" s="258"/>
      <c r="C54" s="258"/>
      <c r="D54" s="258"/>
    </row>
    <row r="55" spans="2:4">
      <c r="B55" s="258"/>
      <c r="C55" s="258"/>
      <c r="D55" s="258"/>
    </row>
    <row r="56" spans="2:4">
      <c r="B56" s="258"/>
      <c r="C56" s="258"/>
      <c r="D56" s="258"/>
    </row>
    <row r="57" spans="2:4">
      <c r="B57" s="258"/>
      <c r="C57" s="258"/>
      <c r="D57" s="258"/>
    </row>
    <row r="58" spans="2:4">
      <c r="B58" s="258"/>
      <c r="C58" s="258"/>
      <c r="D58" s="258"/>
    </row>
    <row r="59" spans="2:4">
      <c r="B59" s="258"/>
      <c r="C59" s="258"/>
      <c r="D59" s="258"/>
    </row>
    <row r="60" spans="2:4">
      <c r="B60" s="258"/>
      <c r="C60" s="258"/>
      <c r="D60" s="258"/>
    </row>
    <row r="61" spans="2:4">
      <c r="B61" s="258"/>
      <c r="C61" s="258"/>
      <c r="D61" s="258"/>
    </row>
    <row r="62" spans="2:4">
      <c r="B62" s="258"/>
      <c r="C62" s="258"/>
      <c r="D62" s="258"/>
    </row>
    <row r="63" spans="2:4">
      <c r="B63" s="258"/>
      <c r="C63" s="258"/>
      <c r="D63" s="258"/>
    </row>
    <row r="64" spans="2:4">
      <c r="B64" s="258"/>
      <c r="C64" s="258"/>
      <c r="D64" s="258"/>
    </row>
    <row r="65" spans="2:4">
      <c r="B65" s="258"/>
      <c r="C65" s="258"/>
      <c r="D65" s="258"/>
    </row>
    <row r="66" spans="2:4">
      <c r="B66" s="258"/>
      <c r="C66" s="258"/>
      <c r="D66" s="258"/>
    </row>
    <row r="67" spans="2:4">
      <c r="B67" s="258"/>
      <c r="C67" s="258"/>
      <c r="D67" s="258"/>
    </row>
    <row r="68" spans="2:4">
      <c r="B68" s="258"/>
      <c r="C68" s="258"/>
      <c r="D68" s="258"/>
    </row>
    <row r="69" spans="2:4">
      <c r="B69" s="258"/>
      <c r="C69" s="258"/>
      <c r="D69" s="258"/>
    </row>
    <row r="70" spans="2:4">
      <c r="B70" s="258"/>
      <c r="C70" s="258"/>
      <c r="D70" s="258"/>
    </row>
    <row r="71" spans="2:4">
      <c r="B71" s="258"/>
      <c r="C71" s="258"/>
      <c r="D71" s="258"/>
    </row>
    <row r="72" spans="2:4">
      <c r="B72" s="258"/>
      <c r="C72" s="258"/>
      <c r="D72" s="258"/>
    </row>
    <row r="73" spans="2:4">
      <c r="B73" s="258"/>
      <c r="C73" s="258"/>
      <c r="D73" s="258"/>
    </row>
    <row r="74" spans="2:4">
      <c r="B74" s="258"/>
      <c r="C74" s="258"/>
      <c r="D74" s="258"/>
    </row>
    <row r="75" spans="2:4">
      <c r="B75" s="258"/>
      <c r="C75" s="258"/>
      <c r="D75" s="258"/>
    </row>
    <row r="76" spans="2:4">
      <c r="B76" s="258"/>
      <c r="C76" s="258"/>
      <c r="D76" s="258"/>
    </row>
    <row r="77" spans="2:4">
      <c r="B77" s="258"/>
      <c r="C77" s="258"/>
      <c r="D77" s="258"/>
    </row>
    <row r="78" spans="2:4">
      <c r="B78" s="258"/>
      <c r="C78" s="258"/>
      <c r="D78" s="258"/>
    </row>
    <row r="79" spans="2:4">
      <c r="B79" s="258"/>
      <c r="C79" s="258"/>
      <c r="D79" s="258"/>
    </row>
  </sheetData>
  <mergeCells count="14">
    <mergeCell ref="B27:D27"/>
    <mergeCell ref="B8:D9"/>
    <mergeCell ref="B20:D21"/>
    <mergeCell ref="B24:D24"/>
    <mergeCell ref="B25:D25"/>
    <mergeCell ref="B22:D22"/>
    <mergeCell ref="B16:D17"/>
    <mergeCell ref="B18:D19"/>
    <mergeCell ref="B23:D23"/>
    <mergeCell ref="G7:R7"/>
    <mergeCell ref="G9:R9"/>
    <mergeCell ref="B10:D11"/>
    <mergeCell ref="B12:D13"/>
    <mergeCell ref="B14:D15"/>
  </mergeCells>
  <hyperlinks>
    <hyperlink ref="B23:D23" location="'2024 All Payor Quality Measures'!A1" display="All-Payor Quality Measures" xr:uid="{D4B87564-43F0-43FC-9B9F-390AE3D5D76A}"/>
    <hyperlink ref="B25:D25" location="'Reporting Cadence'!A1" display="Reporting Cadence" xr:uid="{426DE5D9-7759-4D6A-987E-C8176E44C742}"/>
    <hyperlink ref="B10:D11" location="'General Fiscal Health Wksht'!A1" display="Budget" xr:uid="{591C4140-7AD6-42D0-AF79-02B2D5D2DA1B}"/>
    <hyperlink ref="B12:D13" location="'Revenue Overview'!A1" display="Revenue" xr:uid="{5224850C-7325-490E-BD2B-03A719DE3E84}"/>
    <hyperlink ref="B14:D15" location="'Payor Mix &amp; Collections'!A1" display="Payor Mix &amp; Collections" xr:uid="{FDF80FCE-F759-284D-9B4A-A682073A87F3}"/>
    <hyperlink ref="B8:D9" location="Dashboard!A1" display="Dashboard" xr:uid="{B9933F05-BA9E-7B4F-908A-503ED75E8887}"/>
    <hyperlink ref="B16:D17" location="'Reimbursement Analysis'!A1" display="Reimbursement Analysis" xr:uid="{C01C840B-04D4-F443-B62E-E1046889A365}"/>
    <hyperlink ref="B18:D19" location="'Front Desk Admin'!A1" display="Front Desk Operations" xr:uid="{D88910CD-F898-D249-9E1E-09554CEDA91B}"/>
    <hyperlink ref="B20:D21" location="'Claims Data'!A1" display="Claims Data" xr:uid="{09E02451-AE8B-DF47-B3CF-2875274908FC}"/>
    <hyperlink ref="B24:D24" location="'CY Quality Measure Resources'!A1" display="CY Quality Measure Resources" xr:uid="{40E231EC-324C-D44C-827F-D1404B8ADBB1}"/>
    <hyperlink ref="B27:D27" location="'NC AHEC '!A1" display="AHEC Practice Support" xr:uid="{DE116963-EE13-8841-A9B6-83F4DE911F70}"/>
  </hyperlinks>
  <pageMargins left="0.7" right="0.7" top="0.75" bottom="0.75" header="0.3" footer="0.3"/>
  <ignoredErrors>
    <ignoredError sqref="S33" formula="1"/>
  </ignoredErrors>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45328-86F1-4E2B-915E-9638E6745B43}">
  <sheetPr codeName="Sheet10"/>
  <dimension ref="B1:AF78"/>
  <sheetViews>
    <sheetView topLeftCell="A2" zoomScaleNormal="100" workbookViewId="0">
      <pane xSplit="4" topLeftCell="E1" activePane="topRight" state="frozen"/>
      <selection activeCell="B15" sqref="B15:D15"/>
      <selection pane="topRight" activeCell="A7" sqref="A7"/>
    </sheetView>
  </sheetViews>
  <sheetFormatPr defaultColWidth="8.81640625" defaultRowHeight="16"/>
  <cols>
    <col min="1" max="1" width="0" hidden="1" customWidth="1"/>
    <col min="2" max="3" width="10.26953125" style="259" customWidth="1"/>
    <col min="4" max="4" width="17.453125" style="259" customWidth="1"/>
    <col min="5" max="5" width="7.453125" style="259" customWidth="1"/>
    <col min="6" max="6" width="13.453125" bestFit="1" customWidth="1"/>
    <col min="7" max="7" width="15.81640625" bestFit="1" customWidth="1"/>
    <col min="8" max="8" width="16.453125" bestFit="1" customWidth="1"/>
    <col min="9" max="9" width="19.81640625" bestFit="1" customWidth="1"/>
    <col min="10" max="10" width="16.1796875" customWidth="1"/>
    <col min="11" max="11" width="15.81640625" bestFit="1" customWidth="1"/>
    <col min="12" max="13" width="19.81640625" bestFit="1" customWidth="1"/>
    <col min="14" max="15" width="21.7265625" bestFit="1" customWidth="1"/>
  </cols>
  <sheetData>
    <row r="1" spans="2:32">
      <c r="B1" s="258"/>
      <c r="C1" s="258"/>
      <c r="D1" s="258"/>
      <c r="E1" s="272"/>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row>
    <row r="2" spans="2:32">
      <c r="B2" s="258"/>
      <c r="C2" s="258"/>
      <c r="D2" s="258"/>
      <c r="E2" s="272"/>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row>
    <row r="3" spans="2:32" s="18" customFormat="1">
      <c r="B3" s="258"/>
      <c r="C3" s="258"/>
      <c r="D3" s="258"/>
      <c r="E3" s="272"/>
      <c r="F3" s="257"/>
      <c r="G3" s="257"/>
      <c r="H3" s="257"/>
      <c r="I3" s="257"/>
      <c r="J3" s="257"/>
      <c r="K3" s="257"/>
      <c r="L3" s="257"/>
      <c r="M3" s="257"/>
      <c r="N3" s="257"/>
      <c r="O3" s="257"/>
      <c r="P3" s="271"/>
      <c r="Q3" s="271"/>
      <c r="R3" s="271"/>
      <c r="S3" s="271"/>
      <c r="T3" s="271"/>
      <c r="U3" s="271"/>
      <c r="V3" s="271"/>
      <c r="W3" s="271"/>
      <c r="X3" s="271"/>
      <c r="Y3" s="271"/>
      <c r="Z3" s="271"/>
      <c r="AA3" s="271"/>
      <c r="AB3" s="271"/>
      <c r="AC3" s="271"/>
      <c r="AD3" s="271"/>
      <c r="AE3" s="271"/>
      <c r="AF3" s="271"/>
    </row>
    <row r="4" spans="2:32">
      <c r="B4" s="258"/>
      <c r="C4" s="258"/>
      <c r="D4" s="258"/>
      <c r="E4" s="272"/>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row>
    <row r="5" spans="2:32" ht="9.5" customHeight="1">
      <c r="B5" s="258"/>
      <c r="C5" s="258"/>
      <c r="D5" s="258"/>
      <c r="E5" s="272"/>
      <c r="F5" s="342" t="s">
        <v>248</v>
      </c>
      <c r="G5" s="342"/>
      <c r="H5" s="342"/>
      <c r="I5" s="342"/>
      <c r="J5" s="257"/>
      <c r="K5" s="257"/>
      <c r="L5" s="257"/>
      <c r="M5" s="257"/>
      <c r="N5" s="257"/>
      <c r="O5" s="257"/>
      <c r="P5" s="257"/>
      <c r="Q5" s="257"/>
      <c r="R5" s="257"/>
      <c r="S5" s="257"/>
      <c r="T5" s="257"/>
      <c r="U5" s="257"/>
      <c r="V5" s="257"/>
      <c r="W5" s="257"/>
      <c r="X5" s="257"/>
      <c r="Y5" s="257"/>
      <c r="Z5" s="257"/>
      <c r="AA5" s="257"/>
      <c r="AB5" s="257"/>
      <c r="AC5" s="257"/>
      <c r="AD5" s="257"/>
      <c r="AE5" s="257"/>
      <c r="AF5" s="257"/>
    </row>
    <row r="6" spans="2:32">
      <c r="B6" s="258"/>
      <c r="C6" s="258"/>
      <c r="D6" s="258"/>
    </row>
    <row r="7" spans="2:32" ht="30.75" customHeight="1" thickBot="1">
      <c r="B7" s="401" t="s">
        <v>184</v>
      </c>
      <c r="C7" s="401"/>
      <c r="D7" s="401"/>
      <c r="E7" s="263"/>
      <c r="F7" s="41" t="s">
        <v>4</v>
      </c>
      <c r="G7" s="42" t="s">
        <v>5</v>
      </c>
      <c r="H7" s="43" t="s">
        <v>6</v>
      </c>
      <c r="I7" s="44" t="s">
        <v>7</v>
      </c>
      <c r="J7" s="44" t="s">
        <v>8</v>
      </c>
      <c r="K7" s="44" t="s">
        <v>9</v>
      </c>
      <c r="L7" s="44" t="s">
        <v>10</v>
      </c>
      <c r="M7" s="44" t="s">
        <v>11</v>
      </c>
      <c r="N7" s="43" t="s">
        <v>12</v>
      </c>
      <c r="O7" s="45" t="s">
        <v>13</v>
      </c>
    </row>
    <row r="8" spans="2:32" ht="18.75" customHeight="1">
      <c r="B8" s="401"/>
      <c r="C8" s="401"/>
      <c r="D8" s="401"/>
      <c r="E8" s="263"/>
      <c r="F8" s="29" t="s">
        <v>14</v>
      </c>
      <c r="G8" s="24">
        <v>25000</v>
      </c>
      <c r="H8" s="24">
        <v>6000</v>
      </c>
      <c r="I8" s="24">
        <v>21000</v>
      </c>
      <c r="J8" s="24">
        <v>9000</v>
      </c>
      <c r="K8" s="24">
        <v>7000</v>
      </c>
      <c r="L8" s="24">
        <v>5000</v>
      </c>
      <c r="M8" s="24">
        <f>'Claims Data'!J14</f>
        <v>367</v>
      </c>
      <c r="N8" s="24">
        <f>'Claims Data'!K14</f>
        <v>75</v>
      </c>
      <c r="O8" s="38">
        <v>396</v>
      </c>
    </row>
    <row r="9" spans="2:32" ht="15.75" customHeight="1">
      <c r="B9" s="401" t="s">
        <v>261</v>
      </c>
      <c r="C9" s="401"/>
      <c r="D9" s="401"/>
      <c r="E9" s="263"/>
      <c r="F9" s="36" t="s">
        <v>15</v>
      </c>
      <c r="G9" s="29">
        <v>21350</v>
      </c>
      <c r="H9" s="29">
        <v>7500</v>
      </c>
      <c r="I9" s="29">
        <v>19000</v>
      </c>
      <c r="J9" s="29">
        <v>11000</v>
      </c>
      <c r="K9" s="29">
        <v>4000</v>
      </c>
      <c r="L9" s="29">
        <v>9000</v>
      </c>
      <c r="M9" s="29">
        <f>'Claims Data'!J15</f>
        <v>322</v>
      </c>
      <c r="N9" s="29">
        <f>'Claims Data'!K15</f>
        <v>50</v>
      </c>
      <c r="O9" s="39">
        <v>341</v>
      </c>
    </row>
    <row r="10" spans="2:32" ht="15.75" customHeight="1">
      <c r="B10" s="401"/>
      <c r="C10" s="401"/>
      <c r="D10" s="401"/>
      <c r="E10" s="265"/>
      <c r="F10" s="35" t="s">
        <v>16</v>
      </c>
      <c r="G10" s="25">
        <v>32000</v>
      </c>
      <c r="H10" s="25">
        <v>10000</v>
      </c>
      <c r="I10" s="25">
        <v>28000</v>
      </c>
      <c r="J10" s="25">
        <v>10000</v>
      </c>
      <c r="K10" s="25">
        <v>6000</v>
      </c>
      <c r="L10" s="25">
        <v>11000</v>
      </c>
      <c r="M10" s="25">
        <f>'Claims Data'!J16</f>
        <v>399</v>
      </c>
      <c r="N10" s="25">
        <f>'Claims Data'!K16</f>
        <v>65</v>
      </c>
      <c r="O10" s="40">
        <v>408</v>
      </c>
    </row>
    <row r="11" spans="2:32" ht="15.75" customHeight="1">
      <c r="B11" s="409" t="s">
        <v>5</v>
      </c>
      <c r="C11" s="409"/>
      <c r="D11" s="411"/>
      <c r="E11" s="265"/>
      <c r="F11" s="35" t="s">
        <v>17</v>
      </c>
      <c r="G11" s="25">
        <v>50000</v>
      </c>
      <c r="H11" s="25">
        <v>10000</v>
      </c>
      <c r="I11" s="25">
        <v>40000</v>
      </c>
      <c r="J11" s="25">
        <v>20000</v>
      </c>
      <c r="K11" s="25">
        <v>5000</v>
      </c>
      <c r="L11" s="25">
        <v>20000</v>
      </c>
      <c r="M11" s="25">
        <f>'Claims Data'!J17</f>
        <v>422</v>
      </c>
      <c r="N11" s="25">
        <f>'Claims Data'!K17</f>
        <v>70</v>
      </c>
      <c r="O11" s="40">
        <v>422</v>
      </c>
    </row>
    <row r="12" spans="2:32" ht="15.75" customHeight="1">
      <c r="B12" s="409"/>
      <c r="C12" s="409"/>
      <c r="D12" s="411"/>
      <c r="E12" s="284"/>
      <c r="F12" s="35" t="s">
        <v>18</v>
      </c>
      <c r="G12" s="25">
        <v>60000</v>
      </c>
      <c r="H12" s="25">
        <v>12000</v>
      </c>
      <c r="I12" s="25">
        <v>42000</v>
      </c>
      <c r="J12" s="25">
        <v>18000</v>
      </c>
      <c r="K12" s="25">
        <v>6000</v>
      </c>
      <c r="L12" s="25">
        <v>10000</v>
      </c>
      <c r="M12" s="25">
        <f>'Claims Data'!J18</f>
        <v>471</v>
      </c>
      <c r="N12" s="25">
        <f>'Claims Data'!K18</f>
        <v>25</v>
      </c>
      <c r="O12" s="40">
        <v>486</v>
      </c>
    </row>
    <row r="13" spans="2:32" ht="15.75" customHeight="1">
      <c r="B13" s="401" t="s">
        <v>249</v>
      </c>
      <c r="C13" s="401"/>
      <c r="D13" s="401"/>
      <c r="E13" s="284"/>
      <c r="F13" s="35" t="s">
        <v>19</v>
      </c>
      <c r="G13" s="25">
        <v>75000</v>
      </c>
      <c r="H13" s="25">
        <v>11000</v>
      </c>
      <c r="I13" s="25">
        <v>61000</v>
      </c>
      <c r="J13" s="25">
        <v>22000</v>
      </c>
      <c r="K13" s="25">
        <v>11000</v>
      </c>
      <c r="L13" s="25">
        <v>11000</v>
      </c>
      <c r="M13" s="25">
        <f>'Claims Data'!J19</f>
        <v>469</v>
      </c>
      <c r="N13" s="25">
        <f>'Claims Data'!K19</f>
        <v>50</v>
      </c>
      <c r="O13" s="40">
        <v>477</v>
      </c>
    </row>
    <row r="14" spans="2:32" ht="15.75" customHeight="1">
      <c r="B14" s="401"/>
      <c r="C14" s="401"/>
      <c r="D14" s="401"/>
      <c r="E14" s="284"/>
      <c r="F14" s="35" t="s">
        <v>20</v>
      </c>
      <c r="G14" s="25">
        <v>78000</v>
      </c>
      <c r="H14" s="25">
        <v>9000</v>
      </c>
      <c r="I14" s="25">
        <v>69000</v>
      </c>
      <c r="J14" s="25">
        <v>21000</v>
      </c>
      <c r="K14" s="25">
        <v>10000</v>
      </c>
      <c r="L14" s="25">
        <v>15000</v>
      </c>
      <c r="M14" s="25">
        <f>'Claims Data'!J20</f>
        <v>388</v>
      </c>
      <c r="N14" s="25">
        <f>'Claims Data'!K20</f>
        <v>60</v>
      </c>
      <c r="O14" s="40">
        <v>402</v>
      </c>
    </row>
    <row r="15" spans="2:32" ht="15.75" customHeight="1">
      <c r="B15" s="401" t="s">
        <v>93</v>
      </c>
      <c r="C15" s="401"/>
      <c r="D15" s="401"/>
      <c r="E15" s="284"/>
      <c r="F15" s="35" t="s">
        <v>21</v>
      </c>
      <c r="G15" s="25">
        <v>92000</v>
      </c>
      <c r="H15" s="25">
        <v>10500</v>
      </c>
      <c r="I15" s="25">
        <v>84000</v>
      </c>
      <c r="J15" s="25">
        <v>26000</v>
      </c>
      <c r="K15" s="25">
        <v>14000</v>
      </c>
      <c r="L15" s="25">
        <v>18000</v>
      </c>
      <c r="M15" s="25">
        <f>'Claims Data'!J21</f>
        <v>439</v>
      </c>
      <c r="N15" s="25">
        <f>'Claims Data'!K21</f>
        <v>45</v>
      </c>
      <c r="O15" s="40">
        <v>444</v>
      </c>
    </row>
    <row r="16" spans="2:32" ht="15.75" customHeight="1">
      <c r="B16" s="401"/>
      <c r="C16" s="401"/>
      <c r="D16" s="401"/>
      <c r="E16" s="284"/>
      <c r="F16" s="35" t="s">
        <v>22</v>
      </c>
      <c r="G16" s="25">
        <v>84000</v>
      </c>
      <c r="H16" s="25">
        <v>11000</v>
      </c>
      <c r="I16" s="25">
        <v>71000</v>
      </c>
      <c r="J16" s="25">
        <v>22000</v>
      </c>
      <c r="K16" s="25">
        <v>12000</v>
      </c>
      <c r="L16" s="25">
        <v>14000</v>
      </c>
      <c r="M16" s="25">
        <f>'Claims Data'!J22</f>
        <v>498</v>
      </c>
      <c r="N16" s="25">
        <f>'Claims Data'!K22</f>
        <v>40</v>
      </c>
      <c r="O16" s="40">
        <v>513</v>
      </c>
    </row>
    <row r="17" spans="2:15" ht="15.75" customHeight="1">
      <c r="B17" s="401" t="s">
        <v>257</v>
      </c>
      <c r="C17" s="401"/>
      <c r="D17" s="401"/>
      <c r="E17" s="284"/>
      <c r="F17" s="35" t="s">
        <v>23</v>
      </c>
      <c r="G17" s="25">
        <v>98000</v>
      </c>
      <c r="H17" s="25">
        <v>12000</v>
      </c>
      <c r="I17" s="25">
        <v>76000</v>
      </c>
      <c r="J17" s="25">
        <v>17000</v>
      </c>
      <c r="K17" s="25">
        <v>21000</v>
      </c>
      <c r="L17" s="25">
        <v>25000</v>
      </c>
      <c r="M17" s="25">
        <f>'Claims Data'!J23</f>
        <v>546</v>
      </c>
      <c r="N17" s="25">
        <f>'Claims Data'!K23</f>
        <v>50</v>
      </c>
      <c r="O17" s="40">
        <v>546</v>
      </c>
    </row>
    <row r="18" spans="2:15" ht="15.75" customHeight="1">
      <c r="B18" s="401"/>
      <c r="C18" s="401"/>
      <c r="D18" s="401"/>
      <c r="E18" s="284"/>
      <c r="F18" s="35" t="s">
        <v>24</v>
      </c>
      <c r="G18" s="25">
        <v>100000</v>
      </c>
      <c r="H18" s="25">
        <v>15000</v>
      </c>
      <c r="I18" s="25">
        <v>84000</v>
      </c>
      <c r="J18" s="25">
        <v>19000</v>
      </c>
      <c r="K18" s="25">
        <v>23000</v>
      </c>
      <c r="L18" s="25">
        <v>21000</v>
      </c>
      <c r="M18" s="25">
        <f>'Claims Data'!J24</f>
        <v>490</v>
      </c>
      <c r="N18" s="25">
        <f>'Claims Data'!K24</f>
        <v>52</v>
      </c>
      <c r="O18" s="40">
        <v>494</v>
      </c>
    </row>
    <row r="19" spans="2:15" ht="18.75" customHeight="1">
      <c r="B19" s="401" t="s">
        <v>185</v>
      </c>
      <c r="C19" s="401"/>
      <c r="D19" s="401"/>
      <c r="E19" s="284"/>
      <c r="F19" s="46" t="s">
        <v>25</v>
      </c>
      <c r="G19" s="34">
        <v>105000</v>
      </c>
      <c r="H19" s="34">
        <v>12500</v>
      </c>
      <c r="I19" s="34">
        <v>90000</v>
      </c>
      <c r="J19" s="34">
        <v>24000</v>
      </c>
      <c r="K19" s="34">
        <v>16000</v>
      </c>
      <c r="L19" s="34">
        <v>30000</v>
      </c>
      <c r="M19" s="34">
        <f>'Claims Data'!J25</f>
        <v>399</v>
      </c>
      <c r="N19" s="34">
        <f>'Claims Data'!K25</f>
        <v>48</v>
      </c>
      <c r="O19" s="47">
        <v>411</v>
      </c>
    </row>
    <row r="20" spans="2:15" ht="18.75" customHeight="1">
      <c r="B20" s="401"/>
      <c r="C20" s="401"/>
      <c r="D20" s="401"/>
      <c r="E20" s="266"/>
    </row>
    <row r="21" spans="2:15" ht="18.5">
      <c r="B21" s="398" t="s">
        <v>243</v>
      </c>
      <c r="C21" s="398"/>
      <c r="D21" s="398"/>
      <c r="E21" s="267"/>
      <c r="K21" s="117"/>
    </row>
    <row r="22" spans="2:15" ht="18.5">
      <c r="B22" s="379" t="s">
        <v>244</v>
      </c>
      <c r="C22" s="379"/>
      <c r="D22" s="379"/>
      <c r="E22" s="267"/>
    </row>
    <row r="23" spans="2:15" ht="18.5">
      <c r="B23" s="379" t="s">
        <v>256</v>
      </c>
      <c r="C23" s="379"/>
      <c r="D23" s="379"/>
      <c r="E23" s="268"/>
      <c r="F23" s="134" t="s">
        <v>26</v>
      </c>
      <c r="G23" s="134"/>
      <c r="H23" s="134"/>
      <c r="I23" s="134"/>
    </row>
    <row r="24" spans="2:15" ht="18.5">
      <c r="B24" s="379" t="s">
        <v>242</v>
      </c>
      <c r="C24" s="379"/>
      <c r="D24" s="379"/>
      <c r="E24" s="269"/>
      <c r="F24" s="134" t="s">
        <v>27</v>
      </c>
      <c r="G24" s="134"/>
      <c r="H24" s="134"/>
      <c r="I24" s="134"/>
    </row>
    <row r="25" spans="2:15" ht="18.5">
      <c r="B25" s="288"/>
      <c r="C25" s="288"/>
      <c r="D25" s="288"/>
      <c r="E25" s="266"/>
      <c r="F25" s="134"/>
      <c r="G25" s="134"/>
      <c r="H25" s="134"/>
      <c r="I25" s="134"/>
    </row>
    <row r="26" spans="2:15" ht="18.5">
      <c r="B26" s="407" t="s">
        <v>150</v>
      </c>
      <c r="C26" s="407"/>
      <c r="D26" s="407"/>
    </row>
    <row r="27" spans="2:15">
      <c r="B27" s="258"/>
      <c r="C27" s="258"/>
      <c r="D27" s="258"/>
    </row>
    <row r="28" spans="2:15">
      <c r="B28" s="258"/>
      <c r="C28" s="258"/>
      <c r="D28" s="258"/>
    </row>
    <row r="29" spans="2:15">
      <c r="B29" s="258"/>
      <c r="C29" s="258"/>
      <c r="D29" s="258"/>
    </row>
    <row r="30" spans="2:15">
      <c r="B30" s="258"/>
      <c r="C30" s="258"/>
      <c r="D30" s="258"/>
    </row>
    <row r="31" spans="2:15">
      <c r="B31" s="258"/>
      <c r="C31" s="258"/>
      <c r="D31" s="258"/>
    </row>
    <row r="32" spans="2:15">
      <c r="B32" s="258"/>
      <c r="C32" s="258"/>
      <c r="D32" s="258"/>
    </row>
    <row r="33" spans="2:4">
      <c r="B33" s="258"/>
      <c r="C33" s="258"/>
      <c r="D33" s="258"/>
    </row>
    <row r="34" spans="2:4">
      <c r="B34" s="258"/>
      <c r="C34" s="258"/>
      <c r="D34" s="258"/>
    </row>
    <row r="35" spans="2:4">
      <c r="B35" s="258"/>
      <c r="C35" s="258"/>
      <c r="D35" s="258"/>
    </row>
    <row r="36" spans="2:4">
      <c r="B36" s="258"/>
      <c r="C36" s="258"/>
      <c r="D36" s="258"/>
    </row>
    <row r="37" spans="2:4">
      <c r="B37" s="258"/>
      <c r="C37" s="258"/>
      <c r="D37" s="258"/>
    </row>
    <row r="38" spans="2:4">
      <c r="B38" s="258"/>
      <c r="C38" s="258"/>
      <c r="D38" s="258"/>
    </row>
    <row r="39" spans="2:4">
      <c r="B39" s="258"/>
      <c r="C39" s="258"/>
      <c r="D39" s="258"/>
    </row>
    <row r="40" spans="2:4">
      <c r="B40" s="258"/>
      <c r="C40" s="258"/>
      <c r="D40" s="258"/>
    </row>
    <row r="41" spans="2:4">
      <c r="B41" s="258"/>
      <c r="C41" s="258"/>
      <c r="D41" s="258"/>
    </row>
    <row r="42" spans="2:4">
      <c r="B42" s="258"/>
      <c r="C42" s="258"/>
      <c r="D42" s="258"/>
    </row>
    <row r="43" spans="2:4">
      <c r="B43" s="258"/>
      <c r="C43" s="258"/>
      <c r="D43" s="258"/>
    </row>
    <row r="44" spans="2:4">
      <c r="B44" s="258"/>
      <c r="C44" s="258"/>
      <c r="D44" s="258"/>
    </row>
    <row r="45" spans="2:4">
      <c r="B45" s="258"/>
      <c r="C45" s="258"/>
      <c r="D45" s="258"/>
    </row>
    <row r="46" spans="2:4">
      <c r="B46" s="258"/>
      <c r="C46" s="258"/>
      <c r="D46" s="258"/>
    </row>
    <row r="47" spans="2:4">
      <c r="B47" s="258"/>
      <c r="C47" s="258"/>
      <c r="D47" s="258"/>
    </row>
    <row r="48" spans="2:4">
      <c r="B48" s="258"/>
      <c r="C48" s="258"/>
      <c r="D48" s="258"/>
    </row>
    <row r="49" spans="2:4">
      <c r="B49" s="258"/>
      <c r="C49" s="258"/>
      <c r="D49" s="258"/>
    </row>
    <row r="50" spans="2:4">
      <c r="B50" s="258"/>
      <c r="C50" s="258"/>
      <c r="D50" s="258"/>
    </row>
    <row r="51" spans="2:4">
      <c r="B51" s="258"/>
      <c r="C51" s="258"/>
      <c r="D51" s="258"/>
    </row>
    <row r="52" spans="2:4">
      <c r="B52" s="258"/>
      <c r="C52" s="258"/>
      <c r="D52" s="258"/>
    </row>
    <row r="53" spans="2:4">
      <c r="B53" s="258"/>
      <c r="C53" s="258"/>
      <c r="D53" s="258"/>
    </row>
    <row r="54" spans="2:4">
      <c r="B54" s="258"/>
      <c r="C54" s="258"/>
      <c r="D54" s="258"/>
    </row>
    <row r="55" spans="2:4">
      <c r="B55" s="258"/>
      <c r="C55" s="258"/>
      <c r="D55" s="258"/>
    </row>
    <row r="56" spans="2:4">
      <c r="B56" s="258"/>
      <c r="C56" s="258"/>
      <c r="D56" s="258"/>
    </row>
    <row r="57" spans="2:4">
      <c r="B57" s="258"/>
      <c r="C57" s="258"/>
      <c r="D57" s="258"/>
    </row>
    <row r="58" spans="2:4">
      <c r="B58" s="258"/>
      <c r="C58" s="258"/>
      <c r="D58" s="258"/>
    </row>
    <row r="59" spans="2:4">
      <c r="B59" s="258"/>
      <c r="C59" s="258"/>
      <c r="D59" s="258"/>
    </row>
    <row r="60" spans="2:4">
      <c r="B60" s="258"/>
      <c r="C60" s="258"/>
      <c r="D60" s="258"/>
    </row>
    <row r="61" spans="2:4">
      <c r="B61" s="258"/>
      <c r="C61" s="258"/>
      <c r="D61" s="258"/>
    </row>
    <row r="62" spans="2:4">
      <c r="B62" s="258"/>
      <c r="C62" s="258"/>
      <c r="D62" s="258"/>
    </row>
    <row r="63" spans="2:4">
      <c r="B63" s="258"/>
      <c r="C63" s="258"/>
      <c r="D63" s="258"/>
    </row>
    <row r="64" spans="2:4">
      <c r="B64" s="258"/>
      <c r="C64" s="258"/>
      <c r="D64" s="258"/>
    </row>
    <row r="65" spans="2:4">
      <c r="B65" s="258"/>
      <c r="C65" s="258"/>
      <c r="D65" s="258"/>
    </row>
    <row r="66" spans="2:4">
      <c r="B66" s="258"/>
      <c r="C66" s="258"/>
      <c r="D66" s="258"/>
    </row>
    <row r="67" spans="2:4">
      <c r="B67" s="258"/>
      <c r="C67" s="258"/>
      <c r="D67" s="258"/>
    </row>
    <row r="68" spans="2:4">
      <c r="B68" s="258"/>
      <c r="C68" s="258"/>
      <c r="D68" s="258"/>
    </row>
    <row r="69" spans="2:4">
      <c r="B69" s="258"/>
      <c r="C69" s="258"/>
      <c r="D69" s="258"/>
    </row>
    <row r="70" spans="2:4">
      <c r="B70" s="258"/>
      <c r="C70" s="258"/>
      <c r="D70" s="258"/>
    </row>
    <row r="71" spans="2:4">
      <c r="B71" s="258"/>
      <c r="C71" s="258"/>
      <c r="D71" s="258"/>
    </row>
    <row r="72" spans="2:4">
      <c r="B72" s="258"/>
      <c r="C72" s="258"/>
      <c r="D72" s="258"/>
    </row>
    <row r="73" spans="2:4">
      <c r="B73" s="258"/>
      <c r="C73" s="258"/>
      <c r="D73" s="258"/>
    </row>
    <row r="74" spans="2:4">
      <c r="B74" s="258"/>
      <c r="C74" s="258"/>
      <c r="D74" s="258"/>
    </row>
    <row r="75" spans="2:4">
      <c r="B75" s="258"/>
      <c r="C75" s="258"/>
      <c r="D75" s="258"/>
    </row>
    <row r="76" spans="2:4">
      <c r="B76" s="258"/>
      <c r="C76" s="258"/>
      <c r="D76" s="258"/>
    </row>
    <row r="77" spans="2:4">
      <c r="B77" s="258"/>
      <c r="C77" s="258"/>
      <c r="D77" s="258"/>
    </row>
    <row r="78" spans="2:4">
      <c r="B78" s="258"/>
      <c r="C78" s="258"/>
      <c r="D78" s="258"/>
    </row>
  </sheetData>
  <mergeCells count="12">
    <mergeCell ref="B7:D8"/>
    <mergeCell ref="B24:D24"/>
    <mergeCell ref="B26:D26"/>
    <mergeCell ref="B19:D20"/>
    <mergeCell ref="B9:D10"/>
    <mergeCell ref="B11:D12"/>
    <mergeCell ref="B13:D14"/>
    <mergeCell ref="B15:D16"/>
    <mergeCell ref="B17:D18"/>
    <mergeCell ref="B23:D23"/>
    <mergeCell ref="B22:D22"/>
    <mergeCell ref="B21:D21"/>
  </mergeCells>
  <hyperlinks>
    <hyperlink ref="B22:D22" location="'2024 All Payor Quality Measures'!A1" display="All-Payor Quality Measures" xr:uid="{BBBE9C5A-8564-4CE9-A8CB-5D1FA5A18BE1}"/>
    <hyperlink ref="B24:D24" location="'Reporting Cadence'!A1" display="Reporting Cadence" xr:uid="{883AB666-48C4-49AE-8ABF-F13CEC2F9639}"/>
    <hyperlink ref="B9:D10" location="'General Fiscal Health Wksht'!A1" display="Budget" xr:uid="{859F951C-F1F2-4937-BFDE-F52C82E14699}"/>
    <hyperlink ref="B11:D12" location="'Revenue Overview'!A1" display="Revenue" xr:uid="{686A276F-7B1F-4930-9AC2-DAF68B4E7116}"/>
    <hyperlink ref="B13:D14" location="'Payor Mix &amp; Collections'!A1" display="Payor Mix &amp; Collections" xr:uid="{931657C7-208A-1B4A-92BC-B57BEA30CA6D}"/>
    <hyperlink ref="B7:D8" location="Dashboard!A1" display="Dashboard" xr:uid="{370D50BC-75CA-704A-8CE9-311432B71DCD}"/>
    <hyperlink ref="B15:D16" location="'Reimbursement Analysis'!A1" display="Reimbursement Analysis" xr:uid="{04DCDA7A-1E17-744F-A986-ABB0DF0F8CCE}"/>
    <hyperlink ref="B17:D18" location="'Front Desk Admin'!A1" display="Front Desk Operations" xr:uid="{481F8155-47D2-A644-AAC4-E9A39B430170}"/>
    <hyperlink ref="B19:D20" location="'Claims Data'!A1" display="Claims Data" xr:uid="{23A5102C-7EB5-1844-B84B-EBB83D5819CB}"/>
    <hyperlink ref="B23:D23" location="'CY Quality Measure Resources'!A1" display="CY Quality Measure Resources" xr:uid="{74B33F28-CDF5-5B48-A01D-50D9765E6C5D}"/>
    <hyperlink ref="B26:D26" location="'NC AHEC '!A1" display="AHEC Practice Support" xr:uid="{18E80BF2-50F7-7541-9058-84CF2B064799}"/>
  </hyperlink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CEF70-F0FC-4C91-AC20-D48F646B2790}">
  <sheetPr codeName="Sheet3"/>
  <dimension ref="B1:AE52"/>
  <sheetViews>
    <sheetView topLeftCell="B10" zoomScaleNormal="100" workbookViewId="0">
      <pane xSplit="3" topLeftCell="E1" activePane="topRight" state="frozen"/>
      <selection activeCell="B15" sqref="B15:D15"/>
      <selection pane="topRight" activeCell="E11" sqref="E11"/>
    </sheetView>
  </sheetViews>
  <sheetFormatPr defaultColWidth="8.81640625" defaultRowHeight="16"/>
  <cols>
    <col min="1" max="1" width="0" hidden="1" customWidth="1"/>
    <col min="2" max="3" width="10.26953125" style="259" customWidth="1"/>
    <col min="4" max="4" width="17.453125" style="259" customWidth="1"/>
    <col min="5" max="5" width="26" customWidth="1"/>
    <col min="6" max="6" width="9.1796875" bestFit="1" customWidth="1"/>
    <col min="7" max="7" width="14" customWidth="1"/>
    <col min="8" max="8" width="10.1796875" bestFit="1" customWidth="1"/>
    <col min="9" max="9" width="15.26953125" customWidth="1"/>
    <col min="11" max="11" width="13.453125" customWidth="1"/>
    <col min="13" max="13" width="14.26953125" customWidth="1"/>
    <col min="15" max="15" width="10" customWidth="1"/>
  </cols>
  <sheetData>
    <row r="1" spans="2:31">
      <c r="B1" s="258"/>
      <c r="C1" s="258"/>
      <c r="D1" s="258"/>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row>
    <row r="2" spans="2:31">
      <c r="B2" s="258"/>
      <c r="C2" s="258"/>
      <c r="D2" s="258"/>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row>
    <row r="3" spans="2:31" ht="28.5" customHeight="1">
      <c r="B3" s="258"/>
      <c r="C3" s="258"/>
      <c r="D3" s="258"/>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row>
    <row r="4" spans="2:31">
      <c r="B4" s="258"/>
      <c r="C4" s="258"/>
      <c r="D4" s="258"/>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row>
    <row r="5" spans="2:31" ht="14.5" customHeight="1">
      <c r="B5" s="258"/>
      <c r="C5" s="258"/>
      <c r="D5" s="258"/>
      <c r="E5" s="342" t="s">
        <v>248</v>
      </c>
      <c r="F5" s="342"/>
      <c r="G5" s="342"/>
      <c r="H5" s="342"/>
      <c r="I5" s="342"/>
      <c r="J5" s="375"/>
      <c r="K5" s="375"/>
      <c r="L5" s="375"/>
      <c r="M5" s="285"/>
      <c r="N5" s="285"/>
      <c r="O5" s="286"/>
      <c r="P5" s="257"/>
      <c r="Q5" s="257"/>
      <c r="R5" s="257"/>
      <c r="S5" s="257"/>
      <c r="T5" s="257"/>
      <c r="U5" s="257"/>
      <c r="V5" s="257"/>
      <c r="W5" s="257"/>
      <c r="X5" s="257"/>
      <c r="Y5" s="257"/>
      <c r="Z5" s="257"/>
      <c r="AA5" s="257"/>
      <c r="AB5" s="257"/>
      <c r="AC5" s="257"/>
      <c r="AD5" s="257"/>
      <c r="AE5" s="257"/>
    </row>
    <row r="6" spans="2:31" ht="14.25" customHeight="1">
      <c r="B6" s="258"/>
      <c r="C6" s="258"/>
      <c r="D6" s="258"/>
      <c r="E6" s="256"/>
      <c r="F6" s="255"/>
      <c r="G6" s="255"/>
      <c r="H6" s="48"/>
      <c r="I6" s="48"/>
      <c r="J6" s="48"/>
      <c r="K6" s="48"/>
      <c r="L6" s="48"/>
      <c r="M6" s="48"/>
      <c r="N6" s="48"/>
      <c r="O6" s="69"/>
    </row>
    <row r="7" spans="2:31" ht="32.25" customHeight="1">
      <c r="B7" s="258"/>
      <c r="C7" s="348"/>
      <c r="D7" s="348"/>
      <c r="E7" s="254" t="s">
        <v>148</v>
      </c>
      <c r="F7" s="408" t="s">
        <v>250</v>
      </c>
      <c r="G7" s="408"/>
      <c r="H7" s="408"/>
      <c r="I7" s="408"/>
      <c r="J7" s="408"/>
      <c r="K7" s="408"/>
      <c r="L7" s="408"/>
      <c r="M7" s="408"/>
      <c r="N7" s="408"/>
      <c r="O7" s="408"/>
      <c r="P7" s="408"/>
      <c r="Q7" s="408"/>
      <c r="R7" s="408"/>
      <c r="S7" s="408"/>
      <c r="T7" s="408"/>
      <c r="U7" s="408"/>
      <c r="V7" s="408"/>
      <c r="W7" s="408"/>
      <c r="X7" s="78"/>
      <c r="Y7" s="78"/>
      <c r="Z7" s="78"/>
      <c r="AA7" s="78"/>
      <c r="AB7" s="78"/>
      <c r="AC7" s="78"/>
    </row>
    <row r="8" spans="2:31" ht="24.75" customHeight="1">
      <c r="B8" s="403" t="s">
        <v>184</v>
      </c>
      <c r="C8" s="403"/>
      <c r="D8" s="403"/>
      <c r="E8" s="253"/>
      <c r="F8" s="253"/>
      <c r="G8" s="253"/>
      <c r="H8" s="77"/>
      <c r="I8" s="77"/>
      <c r="J8" s="77"/>
      <c r="K8" s="77"/>
      <c r="L8" s="77"/>
      <c r="M8" s="77"/>
      <c r="N8" s="77"/>
      <c r="O8" s="77"/>
      <c r="P8" s="78"/>
      <c r="Q8" s="78"/>
      <c r="R8" s="78"/>
      <c r="S8" s="78"/>
      <c r="T8" s="78"/>
      <c r="U8" s="78"/>
      <c r="V8" s="78"/>
      <c r="W8" s="78"/>
      <c r="X8" s="78"/>
      <c r="Y8" s="78"/>
      <c r="Z8" s="78"/>
      <c r="AA8" s="78"/>
      <c r="AB8" s="78"/>
      <c r="AC8" s="78"/>
    </row>
    <row r="9" spans="2:31" ht="29.15" customHeight="1">
      <c r="B9" s="401" t="s">
        <v>261</v>
      </c>
      <c r="C9" s="401"/>
      <c r="D9" s="401"/>
      <c r="E9" s="252" t="s">
        <v>147</v>
      </c>
      <c r="F9" s="408" t="s">
        <v>173</v>
      </c>
      <c r="G9" s="408"/>
      <c r="H9" s="408"/>
      <c r="I9" s="408"/>
      <c r="J9" s="408"/>
      <c r="K9" s="408"/>
      <c r="L9" s="408"/>
      <c r="M9" s="408"/>
      <c r="N9" s="408"/>
      <c r="O9" s="408"/>
      <c r="P9" s="408"/>
      <c r="Q9" s="408"/>
      <c r="R9" s="408"/>
      <c r="S9" s="408"/>
      <c r="T9" s="408"/>
      <c r="U9" s="408"/>
      <c r="V9" s="408"/>
      <c r="W9" s="408"/>
      <c r="X9" s="78"/>
      <c r="Y9" s="78"/>
      <c r="Z9" s="78"/>
      <c r="AA9" s="78"/>
      <c r="AB9" s="78"/>
      <c r="AC9" s="78"/>
    </row>
    <row r="10" spans="2:31" ht="15" customHeight="1">
      <c r="B10" s="401"/>
      <c r="C10" s="401"/>
      <c r="D10" s="401"/>
      <c r="E10" s="253" t="s">
        <v>146</v>
      </c>
      <c r="F10" s="408"/>
      <c r="G10" s="408"/>
      <c r="H10" s="408"/>
      <c r="I10" s="408"/>
      <c r="J10" s="408"/>
      <c r="K10" s="408"/>
      <c r="L10" s="408"/>
      <c r="M10" s="408"/>
      <c r="N10" s="408"/>
      <c r="O10" s="408"/>
      <c r="P10" s="408"/>
      <c r="Q10" s="408"/>
      <c r="R10" s="408"/>
      <c r="S10" s="408"/>
      <c r="T10" s="408"/>
      <c r="U10" s="408"/>
      <c r="V10" s="408"/>
      <c r="W10" s="408"/>
      <c r="X10" s="78"/>
      <c r="Y10" s="78"/>
      <c r="Z10" s="78"/>
      <c r="AA10" s="78"/>
      <c r="AB10" s="78"/>
      <c r="AC10" s="78"/>
    </row>
    <row r="11" spans="2:31" ht="15" customHeight="1">
      <c r="B11" s="401" t="s">
        <v>5</v>
      </c>
      <c r="C11" s="401"/>
      <c r="D11" s="452"/>
      <c r="E11" s="253"/>
      <c r="F11" s="251"/>
      <c r="G11" s="251"/>
      <c r="H11" s="88"/>
      <c r="I11" s="88"/>
      <c r="J11" s="88"/>
      <c r="K11" s="88"/>
      <c r="L11" s="88"/>
      <c r="M11" s="77"/>
      <c r="N11" s="77"/>
      <c r="O11" s="77"/>
      <c r="P11" s="78"/>
      <c r="Q11" s="78"/>
      <c r="R11" s="78"/>
      <c r="S11" s="78"/>
      <c r="T11" s="78"/>
      <c r="U11" s="78"/>
      <c r="V11" s="78"/>
      <c r="W11" s="78"/>
      <c r="X11" s="78"/>
      <c r="Y11" s="78"/>
      <c r="Z11" s="78"/>
      <c r="AA11" s="78"/>
      <c r="AB11" s="78"/>
      <c r="AC11" s="78"/>
    </row>
    <row r="12" spans="2:31" ht="15" customHeight="1">
      <c r="B12" s="401"/>
      <c r="C12" s="401"/>
      <c r="D12" s="452"/>
      <c r="E12" s="253"/>
      <c r="F12" s="253"/>
      <c r="G12" s="253"/>
      <c r="H12" s="77"/>
      <c r="I12" s="77"/>
      <c r="J12" s="414" t="s">
        <v>155</v>
      </c>
      <c r="K12" s="415"/>
      <c r="L12" s="77"/>
      <c r="M12" s="77"/>
      <c r="N12" s="77"/>
      <c r="O12" s="77"/>
      <c r="P12" s="435" t="s">
        <v>154</v>
      </c>
      <c r="Q12" s="436"/>
      <c r="R12" s="78"/>
      <c r="S12" s="78"/>
      <c r="T12" s="78"/>
      <c r="U12" s="78"/>
      <c r="V12" s="435" t="s">
        <v>156</v>
      </c>
      <c r="W12" s="436"/>
      <c r="X12" s="78"/>
      <c r="Y12" s="78"/>
      <c r="Z12" s="78"/>
      <c r="AA12" s="78"/>
      <c r="AB12" s="78"/>
      <c r="AC12" s="78"/>
    </row>
    <row r="13" spans="2:31">
      <c r="B13" s="405" t="s">
        <v>249</v>
      </c>
      <c r="C13" s="405"/>
      <c r="D13" s="405"/>
      <c r="E13" s="260" t="s">
        <v>78</v>
      </c>
      <c r="F13" s="450" t="s">
        <v>14</v>
      </c>
      <c r="G13" s="451"/>
      <c r="H13" s="416" t="s">
        <v>15</v>
      </c>
      <c r="I13" s="418"/>
      <c r="J13" s="416" t="s">
        <v>16</v>
      </c>
      <c r="K13" s="418"/>
      <c r="L13" s="416" t="s">
        <v>17</v>
      </c>
      <c r="M13" s="418"/>
      <c r="N13" s="416" t="s">
        <v>18</v>
      </c>
      <c r="O13" s="413"/>
      <c r="P13" s="417" t="s">
        <v>19</v>
      </c>
      <c r="Q13" s="413"/>
      <c r="R13" s="412" t="s">
        <v>20</v>
      </c>
      <c r="S13" s="413"/>
      <c r="T13" s="412" t="s">
        <v>21</v>
      </c>
      <c r="U13" s="413"/>
      <c r="V13" s="412" t="s">
        <v>44</v>
      </c>
      <c r="W13" s="413"/>
      <c r="X13" s="412" t="s">
        <v>45</v>
      </c>
      <c r="Y13" s="413"/>
      <c r="Z13" s="412" t="s">
        <v>46</v>
      </c>
      <c r="AA13" s="413"/>
      <c r="AB13" s="412" t="s">
        <v>47</v>
      </c>
      <c r="AC13" s="413"/>
    </row>
    <row r="14" spans="2:31" ht="15" customHeight="1">
      <c r="B14" s="405"/>
      <c r="C14" s="405"/>
      <c r="D14" s="405"/>
      <c r="E14" s="247"/>
      <c r="F14" s="248" t="s">
        <v>79</v>
      </c>
      <c r="G14" s="247" t="s">
        <v>80</v>
      </c>
      <c r="H14" s="80" t="s">
        <v>79</v>
      </c>
      <c r="I14" s="81" t="s">
        <v>80</v>
      </c>
      <c r="J14" s="80" t="s">
        <v>79</v>
      </c>
      <c r="K14" s="81" t="s">
        <v>80</v>
      </c>
      <c r="L14" s="80" t="s">
        <v>79</v>
      </c>
      <c r="M14" s="81" t="s">
        <v>80</v>
      </c>
      <c r="N14" s="80" t="s">
        <v>79</v>
      </c>
      <c r="O14" s="81" t="s">
        <v>80</v>
      </c>
      <c r="P14" s="80" t="s">
        <v>79</v>
      </c>
      <c r="Q14" s="81" t="s">
        <v>80</v>
      </c>
      <c r="R14" s="80" t="s">
        <v>79</v>
      </c>
      <c r="S14" s="81" t="s">
        <v>80</v>
      </c>
      <c r="T14" s="80" t="s">
        <v>79</v>
      </c>
      <c r="U14" s="81" t="s">
        <v>80</v>
      </c>
      <c r="V14" s="80" t="s">
        <v>79</v>
      </c>
      <c r="W14" s="81" t="s">
        <v>80</v>
      </c>
      <c r="X14" s="80" t="s">
        <v>79</v>
      </c>
      <c r="Y14" s="81" t="s">
        <v>80</v>
      </c>
      <c r="Z14" s="80" t="s">
        <v>79</v>
      </c>
      <c r="AA14" s="81" t="s">
        <v>80</v>
      </c>
      <c r="AB14" s="80" t="s">
        <v>79</v>
      </c>
      <c r="AC14" s="81" t="s">
        <v>80</v>
      </c>
    </row>
    <row r="15" spans="2:31" ht="15" customHeight="1">
      <c r="B15" s="401" t="s">
        <v>93</v>
      </c>
      <c r="C15" s="401"/>
      <c r="D15" s="401"/>
      <c r="E15" s="261" t="s">
        <v>81</v>
      </c>
      <c r="F15" s="296">
        <v>4351</v>
      </c>
      <c r="G15" s="245">
        <f t="shared" ref="G15:G21" si="0">IF($F$22,F15/$F$22,0)</f>
        <v>0.17452167983634831</v>
      </c>
      <c r="H15" s="121">
        <v>5233</v>
      </c>
      <c r="I15" s="125">
        <f t="shared" ref="I15:I21" si="1">IF($H$22,H15/$H$22,0)</f>
        <v>0.1658321713778679</v>
      </c>
      <c r="J15" s="121"/>
      <c r="K15" s="125">
        <f t="shared" ref="K15:K21" si="2">IF($J$22,J15/$J$22,0)</f>
        <v>0</v>
      </c>
      <c r="L15" s="121"/>
      <c r="M15" s="125">
        <f t="shared" ref="M15:M21" si="3">IF($L$22,L15/$L$22,0)</f>
        <v>0</v>
      </c>
      <c r="N15" s="121"/>
      <c r="O15" s="125">
        <f t="shared" ref="O15:O21" si="4">IF($N$22,N15/$N$22,0)</f>
        <v>0</v>
      </c>
      <c r="P15" s="121"/>
      <c r="Q15" s="125">
        <f t="shared" ref="Q15:Q21" si="5">IF($P$22,P15/$P$22,0)</f>
        <v>0</v>
      </c>
      <c r="R15" s="121"/>
      <c r="S15" s="125">
        <f t="shared" ref="S15:S21" si="6">IF($R$22,R15/$R$22,0)</f>
        <v>0</v>
      </c>
      <c r="T15" s="121"/>
      <c r="U15" s="125">
        <f t="shared" ref="U15:U21" si="7">IF($T$22,T15/$T$22,0)</f>
        <v>0</v>
      </c>
      <c r="V15" s="121"/>
      <c r="W15" s="125">
        <f t="shared" ref="W15:W21" si="8">IF($V$22,V15/$V$22,0)</f>
        <v>0</v>
      </c>
      <c r="X15" s="121"/>
      <c r="Y15" s="125">
        <f>IF($X$22,X15/$X$22,0)</f>
        <v>0</v>
      </c>
      <c r="Z15" s="121"/>
      <c r="AA15" s="125">
        <f>IF($Z$22,Z15/$Z$22,0)</f>
        <v>0</v>
      </c>
      <c r="AB15" s="121"/>
      <c r="AC15" s="125">
        <f>IF($AB$22,AB15/$AB$22,0)</f>
        <v>0</v>
      </c>
    </row>
    <row r="16" spans="2:31" ht="15" customHeight="1">
      <c r="B16" s="401"/>
      <c r="C16" s="401"/>
      <c r="D16" s="401"/>
      <c r="E16" s="262" t="s">
        <v>82</v>
      </c>
      <c r="F16" s="296">
        <v>2863</v>
      </c>
      <c r="G16" s="245">
        <f t="shared" si="0"/>
        <v>0.11483694998195018</v>
      </c>
      <c r="H16" s="121">
        <v>2668</v>
      </c>
      <c r="I16" s="125">
        <f t="shared" si="1"/>
        <v>8.4548104956268216E-2</v>
      </c>
      <c r="J16" s="121"/>
      <c r="K16" s="125">
        <f t="shared" si="2"/>
        <v>0</v>
      </c>
      <c r="L16" s="121"/>
      <c r="M16" s="125">
        <f t="shared" si="3"/>
        <v>0</v>
      </c>
      <c r="N16" s="121"/>
      <c r="O16" s="125">
        <f t="shared" si="4"/>
        <v>0</v>
      </c>
      <c r="P16" s="121"/>
      <c r="Q16" s="125">
        <f t="shared" si="5"/>
        <v>0</v>
      </c>
      <c r="R16" s="121"/>
      <c r="S16" s="125">
        <f t="shared" si="6"/>
        <v>0</v>
      </c>
      <c r="T16" s="121"/>
      <c r="U16" s="125">
        <f t="shared" si="7"/>
        <v>0</v>
      </c>
      <c r="V16" s="121"/>
      <c r="W16" s="125">
        <f t="shared" si="8"/>
        <v>0</v>
      </c>
      <c r="X16" s="121"/>
      <c r="Y16" s="125">
        <f t="shared" ref="Y16:Y21" si="9">IF($X$22,X16/$X$22,0)</f>
        <v>0</v>
      </c>
      <c r="Z16" s="121"/>
      <c r="AA16" s="125">
        <f t="shared" ref="AA16:AA21" si="10">IF($Z$22,Z16/$Z$22,0)</f>
        <v>0</v>
      </c>
      <c r="AB16" s="121"/>
      <c r="AC16" s="125">
        <f t="shared" ref="AC16:AC21" si="11">IF($AB$22,AB16/$AB$22,0)</f>
        <v>0</v>
      </c>
    </row>
    <row r="17" spans="2:29" ht="15" customHeight="1">
      <c r="B17" s="401" t="s">
        <v>257</v>
      </c>
      <c r="C17" s="401"/>
      <c r="D17" s="401"/>
      <c r="E17" s="262" t="s">
        <v>83</v>
      </c>
      <c r="F17" s="296">
        <v>8111</v>
      </c>
      <c r="G17" s="245">
        <f t="shared" si="0"/>
        <v>0.32533793269423611</v>
      </c>
      <c r="H17" s="121">
        <v>10412</v>
      </c>
      <c r="I17" s="125">
        <f t="shared" si="1"/>
        <v>0.32995309925212318</v>
      </c>
      <c r="J17" s="121"/>
      <c r="K17" s="125">
        <f t="shared" si="2"/>
        <v>0</v>
      </c>
      <c r="L17" s="121"/>
      <c r="M17" s="125">
        <f t="shared" si="3"/>
        <v>0</v>
      </c>
      <c r="N17" s="121"/>
      <c r="O17" s="125">
        <f t="shared" si="4"/>
        <v>0</v>
      </c>
      <c r="P17" s="121"/>
      <c r="Q17" s="125">
        <f t="shared" si="5"/>
        <v>0</v>
      </c>
      <c r="R17" s="121"/>
      <c r="S17" s="125">
        <f t="shared" si="6"/>
        <v>0</v>
      </c>
      <c r="T17" s="121"/>
      <c r="U17" s="125">
        <f t="shared" si="7"/>
        <v>0</v>
      </c>
      <c r="V17" s="121"/>
      <c r="W17" s="125">
        <f t="shared" si="8"/>
        <v>0</v>
      </c>
      <c r="X17" s="121"/>
      <c r="Y17" s="125">
        <f t="shared" si="9"/>
        <v>0</v>
      </c>
      <c r="Z17" s="121"/>
      <c r="AA17" s="125">
        <f t="shared" si="10"/>
        <v>0</v>
      </c>
      <c r="AB17" s="121"/>
      <c r="AC17" s="125">
        <f t="shared" si="11"/>
        <v>0</v>
      </c>
    </row>
    <row r="18" spans="2:29" ht="14.5">
      <c r="B18" s="401"/>
      <c r="C18" s="401"/>
      <c r="D18" s="401"/>
      <c r="E18" s="262" t="s">
        <v>84</v>
      </c>
      <c r="F18" s="296">
        <v>2161</v>
      </c>
      <c r="G18" s="245">
        <f t="shared" si="0"/>
        <v>8.6679234687738152E-2</v>
      </c>
      <c r="H18" s="121">
        <v>3663</v>
      </c>
      <c r="I18" s="125">
        <f t="shared" si="1"/>
        <v>0.11607935099505641</v>
      </c>
      <c r="J18" s="121"/>
      <c r="K18" s="125">
        <f t="shared" si="2"/>
        <v>0</v>
      </c>
      <c r="L18" s="121"/>
      <c r="M18" s="125">
        <f t="shared" si="3"/>
        <v>0</v>
      </c>
      <c r="N18" s="121"/>
      <c r="O18" s="125">
        <f t="shared" si="4"/>
        <v>0</v>
      </c>
      <c r="P18" s="121"/>
      <c r="Q18" s="125">
        <f t="shared" si="5"/>
        <v>0</v>
      </c>
      <c r="R18" s="121"/>
      <c r="S18" s="125">
        <f t="shared" si="6"/>
        <v>0</v>
      </c>
      <c r="T18" s="121"/>
      <c r="U18" s="125">
        <f t="shared" si="7"/>
        <v>0</v>
      </c>
      <c r="V18" s="121"/>
      <c r="W18" s="125">
        <f t="shared" si="8"/>
        <v>0</v>
      </c>
      <c r="X18" s="121"/>
      <c r="Y18" s="125">
        <f t="shared" si="9"/>
        <v>0</v>
      </c>
      <c r="Z18" s="121"/>
      <c r="AA18" s="125">
        <f t="shared" si="10"/>
        <v>0</v>
      </c>
      <c r="AB18" s="121"/>
      <c r="AC18" s="125">
        <f t="shared" si="11"/>
        <v>0</v>
      </c>
    </row>
    <row r="19" spans="2:29" ht="14.5">
      <c r="B19" s="401" t="s">
        <v>185</v>
      </c>
      <c r="C19" s="401"/>
      <c r="D19" s="401"/>
      <c r="E19" s="244" t="s">
        <v>85</v>
      </c>
      <c r="F19" s="296">
        <v>4603</v>
      </c>
      <c r="G19" s="245">
        <f t="shared" si="0"/>
        <v>0.1846295776342706</v>
      </c>
      <c r="H19" s="121">
        <v>4299</v>
      </c>
      <c r="I19" s="125">
        <f t="shared" si="1"/>
        <v>0.13623399670427178</v>
      </c>
      <c r="J19" s="121"/>
      <c r="K19" s="125">
        <f t="shared" si="2"/>
        <v>0</v>
      </c>
      <c r="L19" s="121"/>
      <c r="M19" s="125">
        <f t="shared" si="3"/>
        <v>0</v>
      </c>
      <c r="N19" s="121"/>
      <c r="O19" s="125">
        <f t="shared" si="4"/>
        <v>0</v>
      </c>
      <c r="P19" s="121"/>
      <c r="Q19" s="125">
        <f t="shared" si="5"/>
        <v>0</v>
      </c>
      <c r="R19" s="121"/>
      <c r="S19" s="125">
        <f t="shared" si="6"/>
        <v>0</v>
      </c>
      <c r="T19" s="121"/>
      <c r="U19" s="125">
        <f t="shared" si="7"/>
        <v>0</v>
      </c>
      <c r="V19" s="121"/>
      <c r="W19" s="125">
        <f t="shared" si="8"/>
        <v>0</v>
      </c>
      <c r="X19" s="121"/>
      <c r="Y19" s="125">
        <f t="shared" si="9"/>
        <v>0</v>
      </c>
      <c r="Z19" s="121"/>
      <c r="AA19" s="125">
        <f t="shared" si="10"/>
        <v>0</v>
      </c>
      <c r="AB19" s="121"/>
      <c r="AC19" s="125">
        <f t="shared" si="11"/>
        <v>0</v>
      </c>
    </row>
    <row r="20" spans="2:29" ht="14.5">
      <c r="B20" s="401"/>
      <c r="C20" s="401"/>
      <c r="D20" s="401"/>
      <c r="E20" s="244" t="s">
        <v>86</v>
      </c>
      <c r="F20" s="296">
        <v>0</v>
      </c>
      <c r="G20" s="245">
        <f t="shared" si="0"/>
        <v>0</v>
      </c>
      <c r="H20" s="121">
        <v>1165</v>
      </c>
      <c r="I20" s="125">
        <f t="shared" si="1"/>
        <v>3.691849410571682E-2</v>
      </c>
      <c r="J20" s="121"/>
      <c r="K20" s="125">
        <f t="shared" si="2"/>
        <v>0</v>
      </c>
      <c r="L20" s="121"/>
      <c r="M20" s="125">
        <f t="shared" si="3"/>
        <v>0</v>
      </c>
      <c r="N20" s="121"/>
      <c r="O20" s="125">
        <f t="shared" si="4"/>
        <v>0</v>
      </c>
      <c r="P20" s="121"/>
      <c r="Q20" s="125">
        <f t="shared" si="5"/>
        <v>0</v>
      </c>
      <c r="R20" s="121"/>
      <c r="S20" s="125">
        <f t="shared" si="6"/>
        <v>0</v>
      </c>
      <c r="T20" s="121"/>
      <c r="U20" s="125">
        <f t="shared" si="7"/>
        <v>0</v>
      </c>
      <c r="V20" s="121"/>
      <c r="W20" s="125">
        <f t="shared" si="8"/>
        <v>0</v>
      </c>
      <c r="X20" s="121"/>
      <c r="Y20" s="125">
        <f t="shared" si="9"/>
        <v>0</v>
      </c>
      <c r="Z20" s="121"/>
      <c r="AA20" s="125">
        <f t="shared" si="10"/>
        <v>0</v>
      </c>
      <c r="AB20" s="121"/>
      <c r="AC20" s="125">
        <f t="shared" si="11"/>
        <v>0</v>
      </c>
    </row>
    <row r="21" spans="2:29" ht="18.5">
      <c r="B21" s="398" t="s">
        <v>243</v>
      </c>
      <c r="C21" s="398"/>
      <c r="D21" s="398"/>
      <c r="E21" s="243" t="s">
        <v>87</v>
      </c>
      <c r="F21" s="296">
        <v>2842</v>
      </c>
      <c r="G21" s="245">
        <f t="shared" si="0"/>
        <v>0.11399462516545666</v>
      </c>
      <c r="H21" s="121">
        <v>4116</v>
      </c>
      <c r="I21" s="125">
        <f t="shared" si="1"/>
        <v>0.13043478260869565</v>
      </c>
      <c r="J21" s="121"/>
      <c r="K21" s="125">
        <f t="shared" si="2"/>
        <v>0</v>
      </c>
      <c r="L21" s="121"/>
      <c r="M21" s="125">
        <f t="shared" si="3"/>
        <v>0</v>
      </c>
      <c r="N21" s="121"/>
      <c r="O21" s="125">
        <f t="shared" si="4"/>
        <v>0</v>
      </c>
      <c r="P21" s="121"/>
      <c r="Q21" s="125">
        <f t="shared" si="5"/>
        <v>0</v>
      </c>
      <c r="R21" s="121"/>
      <c r="S21" s="125">
        <f t="shared" si="6"/>
        <v>0</v>
      </c>
      <c r="T21" s="121"/>
      <c r="U21" s="125">
        <f t="shared" si="7"/>
        <v>0</v>
      </c>
      <c r="V21" s="121"/>
      <c r="W21" s="125">
        <f t="shared" si="8"/>
        <v>0</v>
      </c>
      <c r="X21" s="121"/>
      <c r="Y21" s="125">
        <f t="shared" si="9"/>
        <v>0</v>
      </c>
      <c r="Z21" s="121"/>
      <c r="AA21" s="125">
        <f t="shared" si="10"/>
        <v>0</v>
      </c>
      <c r="AB21" s="121"/>
      <c r="AC21" s="125">
        <f t="shared" si="11"/>
        <v>0</v>
      </c>
    </row>
    <row r="22" spans="2:29" ht="18.5">
      <c r="B22" s="379" t="s">
        <v>244</v>
      </c>
      <c r="C22" s="379"/>
      <c r="D22" s="379"/>
      <c r="E22" s="242" t="s">
        <v>88</v>
      </c>
      <c r="F22" s="241">
        <f>SUM(F15:F21)</f>
        <v>24931</v>
      </c>
      <c r="G22" s="240">
        <f>SUM(G15:G21)</f>
        <v>1</v>
      </c>
      <c r="H22" s="85">
        <f t="shared" ref="H22:AC22" si="12">SUM(H15:H21)</f>
        <v>31556</v>
      </c>
      <c r="I22" s="126">
        <f t="shared" si="12"/>
        <v>0.99999999999999989</v>
      </c>
      <c r="J22" s="85">
        <f t="shared" si="12"/>
        <v>0</v>
      </c>
      <c r="K22" s="126">
        <f t="shared" si="12"/>
        <v>0</v>
      </c>
      <c r="L22" s="85">
        <f t="shared" si="12"/>
        <v>0</v>
      </c>
      <c r="M22" s="126">
        <f t="shared" si="12"/>
        <v>0</v>
      </c>
      <c r="N22" s="85">
        <f t="shared" si="12"/>
        <v>0</v>
      </c>
      <c r="O22" s="126">
        <f t="shared" si="12"/>
        <v>0</v>
      </c>
      <c r="P22" s="85">
        <f t="shared" si="12"/>
        <v>0</v>
      </c>
      <c r="Q22" s="126">
        <f t="shared" si="12"/>
        <v>0</v>
      </c>
      <c r="R22" s="85">
        <f t="shared" si="12"/>
        <v>0</v>
      </c>
      <c r="S22" s="126">
        <f t="shared" si="12"/>
        <v>0</v>
      </c>
      <c r="T22" s="85">
        <f t="shared" si="12"/>
        <v>0</v>
      </c>
      <c r="U22" s="126">
        <f t="shared" si="12"/>
        <v>0</v>
      </c>
      <c r="V22" s="85">
        <f t="shared" si="12"/>
        <v>0</v>
      </c>
      <c r="W22" s="126">
        <f t="shared" si="12"/>
        <v>0</v>
      </c>
      <c r="X22" s="85">
        <f t="shared" si="12"/>
        <v>0</v>
      </c>
      <c r="Y22" s="126">
        <f t="shared" si="12"/>
        <v>0</v>
      </c>
      <c r="Z22" s="85">
        <f t="shared" si="12"/>
        <v>0</v>
      </c>
      <c r="AA22" s="126">
        <f t="shared" si="12"/>
        <v>0</v>
      </c>
      <c r="AB22" s="85">
        <f t="shared" si="12"/>
        <v>0</v>
      </c>
      <c r="AC22" s="126">
        <f t="shared" si="12"/>
        <v>0</v>
      </c>
    </row>
    <row r="23" spans="2:29" ht="18.5">
      <c r="B23" s="445" t="s">
        <v>256</v>
      </c>
      <c r="C23" s="445"/>
      <c r="D23" s="445"/>
      <c r="E23" s="253"/>
      <c r="F23" s="239"/>
      <c r="G23" s="253"/>
      <c r="H23" s="98"/>
      <c r="I23" s="77"/>
      <c r="J23" s="98"/>
      <c r="K23" s="77"/>
      <c r="L23" s="98"/>
      <c r="M23" s="77"/>
      <c r="N23" s="98"/>
      <c r="O23" s="77"/>
      <c r="P23" s="98"/>
      <c r="Q23" s="77"/>
      <c r="R23" s="98"/>
      <c r="S23" s="77"/>
      <c r="T23" s="98"/>
      <c r="U23" s="77"/>
      <c r="V23" s="98"/>
      <c r="W23" s="77"/>
      <c r="X23" s="98"/>
      <c r="Y23" s="77"/>
      <c r="Z23" s="98"/>
      <c r="AA23" s="77"/>
      <c r="AB23" s="98"/>
      <c r="AC23" s="77"/>
    </row>
    <row r="24" spans="2:29" ht="18.5">
      <c r="B24" s="379" t="s">
        <v>242</v>
      </c>
      <c r="C24" s="379"/>
      <c r="D24" s="379"/>
      <c r="E24" s="253"/>
      <c r="F24" s="239"/>
      <c r="G24" s="253"/>
      <c r="H24" s="98"/>
      <c r="I24" s="77"/>
      <c r="J24" s="98"/>
      <c r="K24" s="77"/>
      <c r="L24" s="98"/>
      <c r="M24" s="77"/>
      <c r="N24" s="98"/>
      <c r="O24" s="77"/>
      <c r="P24" s="98"/>
      <c r="Q24" s="77"/>
      <c r="R24" s="98"/>
      <c r="S24" s="77"/>
      <c r="T24" s="98"/>
      <c r="U24" s="77"/>
      <c r="V24" s="98"/>
      <c r="W24" s="77"/>
      <c r="X24" s="98"/>
      <c r="Y24" s="77"/>
      <c r="Z24" s="98"/>
      <c r="AA24" s="77"/>
      <c r="AB24" s="98"/>
      <c r="AC24" s="77"/>
    </row>
    <row r="25" spans="2:29" ht="18.5">
      <c r="B25" s="288"/>
      <c r="C25" s="288"/>
      <c r="D25" s="288"/>
      <c r="E25" s="253"/>
      <c r="F25" s="239"/>
      <c r="G25" s="253"/>
      <c r="H25" s="98"/>
      <c r="I25" s="77"/>
      <c r="J25" s="98"/>
      <c r="K25" s="77"/>
      <c r="L25" s="98"/>
      <c r="M25" s="77"/>
      <c r="N25" s="98"/>
      <c r="O25" s="77"/>
      <c r="P25" s="98"/>
      <c r="Q25" s="77"/>
      <c r="R25" s="98"/>
      <c r="S25" s="77"/>
      <c r="T25" s="98"/>
      <c r="U25" s="77"/>
      <c r="V25" s="98"/>
      <c r="W25" s="77"/>
      <c r="X25" s="98"/>
      <c r="Y25" s="77"/>
      <c r="Z25" s="98"/>
      <c r="AA25" s="77"/>
      <c r="AB25" s="98"/>
      <c r="AC25" s="77"/>
    </row>
    <row r="26" spans="2:29" ht="18.5">
      <c r="B26" s="400" t="s">
        <v>150</v>
      </c>
      <c r="C26" s="401"/>
      <c r="D26" s="401"/>
      <c r="E26" s="253"/>
      <c r="F26" s="253"/>
      <c r="G26" s="253"/>
      <c r="H26" s="77"/>
      <c r="I26" s="77"/>
      <c r="J26" s="414" t="s">
        <v>155</v>
      </c>
      <c r="K26" s="415"/>
      <c r="L26" s="77"/>
      <c r="M26" s="77"/>
      <c r="N26" s="77"/>
      <c r="O26" s="77"/>
      <c r="P26" s="435" t="s">
        <v>154</v>
      </c>
      <c r="Q26" s="436"/>
      <c r="R26" s="78"/>
      <c r="S26" s="78"/>
      <c r="T26" s="78"/>
      <c r="U26" s="78"/>
      <c r="V26" s="435" t="s">
        <v>156</v>
      </c>
      <c r="W26" s="436"/>
      <c r="X26" s="78"/>
      <c r="Y26" s="78"/>
      <c r="Z26" s="78"/>
      <c r="AA26" s="78"/>
      <c r="AB26" s="435" t="s">
        <v>157</v>
      </c>
      <c r="AC26" s="436"/>
    </row>
    <row r="27" spans="2:29">
      <c r="B27" s="258"/>
      <c r="C27" s="258"/>
      <c r="D27" s="258"/>
      <c r="E27" s="250" t="s">
        <v>89</v>
      </c>
      <c r="F27" s="450" t="s">
        <v>14</v>
      </c>
      <c r="G27" s="451"/>
      <c r="H27" s="416" t="s">
        <v>15</v>
      </c>
      <c r="I27" s="418"/>
      <c r="J27" s="416" t="s">
        <v>16</v>
      </c>
      <c r="K27" s="418"/>
      <c r="L27" s="416" t="s">
        <v>17</v>
      </c>
      <c r="M27" s="418"/>
      <c r="N27" s="416" t="s">
        <v>18</v>
      </c>
      <c r="O27" s="413"/>
      <c r="P27" s="416" t="s">
        <v>19</v>
      </c>
      <c r="Q27" s="413"/>
      <c r="R27" s="416" t="s">
        <v>20</v>
      </c>
      <c r="S27" s="413"/>
      <c r="T27" s="416" t="s">
        <v>21</v>
      </c>
      <c r="U27" s="413"/>
      <c r="V27" s="416" t="s">
        <v>44</v>
      </c>
      <c r="W27" s="413"/>
      <c r="X27" s="416" t="s">
        <v>45</v>
      </c>
      <c r="Y27" s="413"/>
      <c r="Z27" s="416" t="s">
        <v>46</v>
      </c>
      <c r="AA27" s="413"/>
      <c r="AB27" s="416" t="s">
        <v>47</v>
      </c>
      <c r="AC27" s="413"/>
    </row>
    <row r="28" spans="2:29">
      <c r="B28" s="258"/>
      <c r="C28" s="258"/>
      <c r="D28" s="258"/>
      <c r="E28" s="249" t="s">
        <v>90</v>
      </c>
      <c r="F28" s="248" t="s">
        <v>79</v>
      </c>
      <c r="G28" s="247" t="s">
        <v>80</v>
      </c>
      <c r="H28" s="80" t="s">
        <v>79</v>
      </c>
      <c r="I28" s="81" t="s">
        <v>80</v>
      </c>
      <c r="J28" s="80" t="s">
        <v>79</v>
      </c>
      <c r="K28" s="81" t="s">
        <v>80</v>
      </c>
      <c r="L28" s="80" t="s">
        <v>79</v>
      </c>
      <c r="M28" s="81" t="s">
        <v>80</v>
      </c>
      <c r="N28" s="80" t="s">
        <v>79</v>
      </c>
      <c r="O28" s="81" t="s">
        <v>80</v>
      </c>
      <c r="P28" s="80" t="s">
        <v>79</v>
      </c>
      <c r="Q28" s="81" t="s">
        <v>80</v>
      </c>
      <c r="R28" s="80" t="s">
        <v>79</v>
      </c>
      <c r="S28" s="81" t="s">
        <v>80</v>
      </c>
      <c r="T28" s="80" t="s">
        <v>79</v>
      </c>
      <c r="U28" s="81" t="s">
        <v>80</v>
      </c>
      <c r="V28" s="80" t="s">
        <v>79</v>
      </c>
      <c r="W28" s="81" t="s">
        <v>80</v>
      </c>
      <c r="X28" s="80" t="s">
        <v>79</v>
      </c>
      <c r="Y28" s="81" t="s">
        <v>80</v>
      </c>
      <c r="Z28" s="80" t="s">
        <v>79</v>
      </c>
      <c r="AA28" s="81" t="s">
        <v>80</v>
      </c>
      <c r="AB28" s="80" t="s">
        <v>79</v>
      </c>
      <c r="AC28" s="81" t="s">
        <v>80</v>
      </c>
    </row>
    <row r="29" spans="2:29">
      <c r="B29" s="258"/>
      <c r="C29" s="258"/>
      <c r="D29" s="258"/>
      <c r="E29" s="246" t="s">
        <v>81</v>
      </c>
      <c r="F29" s="296">
        <v>2355</v>
      </c>
      <c r="G29" s="245">
        <f t="shared" ref="G29:G35" si="13">IF($F$36,F29/$F$36,0)</f>
        <v>0.14986636120656741</v>
      </c>
      <c r="H29" s="121">
        <v>4009</v>
      </c>
      <c r="I29" s="125">
        <f t="shared" ref="I29:I35" si="14">IF($H$36,H29/$H$36,0)</f>
        <v>0.17425888898548206</v>
      </c>
      <c r="J29" s="121"/>
      <c r="K29" s="125">
        <f t="shared" ref="K29:K35" si="15">IF($J$36,J29/$J$36,0)</f>
        <v>0</v>
      </c>
      <c r="L29" s="121"/>
      <c r="M29" s="125">
        <f t="shared" ref="M29:M35" si="16">IF($L$36,L29/$L$36,0)</f>
        <v>0</v>
      </c>
      <c r="N29" s="121"/>
      <c r="O29" s="125">
        <f t="shared" ref="O29:O35" si="17">IF($N$36,N29/$N$36,0)</f>
        <v>0</v>
      </c>
      <c r="P29" s="121"/>
      <c r="Q29" s="125">
        <f t="shared" ref="Q29:Q35" si="18">IF($P$36,P29/$P$36,0)</f>
        <v>0</v>
      </c>
      <c r="R29" s="121"/>
      <c r="S29" s="125">
        <f t="shared" ref="S29:S35" si="19">IF($R$36,R29/$R$36,0)</f>
        <v>0</v>
      </c>
      <c r="T29" s="121"/>
      <c r="U29" s="125">
        <f t="shared" ref="U29:U35" si="20">IF($T$36,T29/$T$36,0)</f>
        <v>0</v>
      </c>
      <c r="V29" s="121"/>
      <c r="W29" s="125">
        <f t="shared" ref="W29:W35" si="21">IF($V$36,V29/$V$36,0)</f>
        <v>0</v>
      </c>
      <c r="X29" s="121"/>
      <c r="Y29" s="125">
        <f>IF($X$36,X29/$X$36,0)</f>
        <v>0</v>
      </c>
      <c r="Z29" s="121"/>
      <c r="AA29" s="125">
        <f>IF($Z$36,Z29/$Z$36,0)</f>
        <v>0</v>
      </c>
      <c r="AB29" s="121"/>
      <c r="AC29" s="125">
        <f>IF($AB$36,AB29/$AB$36,0)</f>
        <v>0</v>
      </c>
    </row>
    <row r="30" spans="2:29">
      <c r="B30" s="258"/>
      <c r="C30" s="258"/>
      <c r="D30" s="258"/>
      <c r="E30" s="244" t="s">
        <v>82</v>
      </c>
      <c r="F30" s="296">
        <v>1019</v>
      </c>
      <c r="G30" s="245">
        <f t="shared" si="13"/>
        <v>6.484663357515591E-2</v>
      </c>
      <c r="H30" s="121">
        <v>1416</v>
      </c>
      <c r="I30" s="125">
        <f t="shared" si="14"/>
        <v>6.154916108841172E-2</v>
      </c>
      <c r="J30" s="121"/>
      <c r="K30" s="125">
        <f t="shared" si="15"/>
        <v>0</v>
      </c>
      <c r="L30" s="121"/>
      <c r="M30" s="125">
        <f t="shared" si="16"/>
        <v>0</v>
      </c>
      <c r="N30" s="121"/>
      <c r="O30" s="125">
        <f t="shared" si="17"/>
        <v>0</v>
      </c>
      <c r="P30" s="121"/>
      <c r="Q30" s="125">
        <f t="shared" si="18"/>
        <v>0</v>
      </c>
      <c r="R30" s="121"/>
      <c r="S30" s="125">
        <f t="shared" si="19"/>
        <v>0</v>
      </c>
      <c r="T30" s="121"/>
      <c r="U30" s="125">
        <f t="shared" si="20"/>
        <v>0</v>
      </c>
      <c r="V30" s="121"/>
      <c r="W30" s="125">
        <f t="shared" si="21"/>
        <v>0</v>
      </c>
      <c r="X30" s="121"/>
      <c r="Y30" s="125">
        <f t="shared" ref="Y30:Y35" si="22">IF($X$36,X30/$X$36,0)</f>
        <v>0</v>
      </c>
      <c r="Z30" s="121"/>
      <c r="AA30" s="125">
        <f t="shared" ref="AA30:AA35" si="23">IF($Z$36,Z30/$Z$36,0)</f>
        <v>0</v>
      </c>
      <c r="AB30" s="121"/>
      <c r="AC30" s="125">
        <f t="shared" ref="AC30:AC35" si="24">IF($AB$36,AB30/$AB$36,0)</f>
        <v>0</v>
      </c>
    </row>
    <row r="31" spans="2:29">
      <c r="B31" s="258"/>
      <c r="C31" s="258"/>
      <c r="D31" s="258"/>
      <c r="E31" s="244" t="s">
        <v>83</v>
      </c>
      <c r="F31" s="296">
        <v>5298</v>
      </c>
      <c r="G31" s="245">
        <f t="shared" si="13"/>
        <v>0.33715158457426497</v>
      </c>
      <c r="H31" s="121">
        <v>8327</v>
      </c>
      <c r="I31" s="125">
        <f t="shared" si="14"/>
        <v>0.3619490567677997</v>
      </c>
      <c r="J31" s="121"/>
      <c r="K31" s="125">
        <f t="shared" si="15"/>
        <v>0</v>
      </c>
      <c r="L31" s="121"/>
      <c r="M31" s="125">
        <f t="shared" si="16"/>
        <v>0</v>
      </c>
      <c r="N31" s="121"/>
      <c r="O31" s="125">
        <f t="shared" si="17"/>
        <v>0</v>
      </c>
      <c r="P31" s="121"/>
      <c r="Q31" s="125">
        <f t="shared" si="18"/>
        <v>0</v>
      </c>
      <c r="R31" s="121"/>
      <c r="S31" s="125">
        <f t="shared" si="19"/>
        <v>0</v>
      </c>
      <c r="T31" s="121"/>
      <c r="U31" s="125">
        <f t="shared" si="20"/>
        <v>0</v>
      </c>
      <c r="V31" s="121"/>
      <c r="W31" s="125">
        <f t="shared" si="21"/>
        <v>0</v>
      </c>
      <c r="X31" s="121"/>
      <c r="Y31" s="125">
        <f t="shared" si="22"/>
        <v>0</v>
      </c>
      <c r="Z31" s="121"/>
      <c r="AA31" s="125">
        <f t="shared" si="23"/>
        <v>0</v>
      </c>
      <c r="AB31" s="121"/>
      <c r="AC31" s="125">
        <f t="shared" si="24"/>
        <v>0</v>
      </c>
    </row>
    <row r="32" spans="2:29">
      <c r="B32" s="258"/>
      <c r="C32" s="258"/>
      <c r="D32" s="258"/>
      <c r="E32" s="244" t="s">
        <v>84</v>
      </c>
      <c r="F32" s="296">
        <v>1888</v>
      </c>
      <c r="G32" s="245">
        <f t="shared" si="13"/>
        <v>0.12014763904798269</v>
      </c>
      <c r="H32" s="121">
        <v>1277</v>
      </c>
      <c r="I32" s="125">
        <f t="shared" si="14"/>
        <v>5.5507258975919328E-2</v>
      </c>
      <c r="J32" s="121"/>
      <c r="K32" s="125">
        <f t="shared" si="15"/>
        <v>0</v>
      </c>
      <c r="L32" s="121"/>
      <c r="M32" s="125">
        <f t="shared" si="16"/>
        <v>0</v>
      </c>
      <c r="N32" s="121"/>
      <c r="O32" s="125">
        <f t="shared" si="17"/>
        <v>0</v>
      </c>
      <c r="P32" s="121"/>
      <c r="Q32" s="125">
        <f t="shared" si="18"/>
        <v>0</v>
      </c>
      <c r="R32" s="121"/>
      <c r="S32" s="125">
        <f t="shared" si="19"/>
        <v>0</v>
      </c>
      <c r="T32" s="121"/>
      <c r="U32" s="125">
        <f t="shared" si="20"/>
        <v>0</v>
      </c>
      <c r="V32" s="121"/>
      <c r="W32" s="125">
        <f t="shared" si="21"/>
        <v>0</v>
      </c>
      <c r="X32" s="121"/>
      <c r="Y32" s="125">
        <f t="shared" si="22"/>
        <v>0</v>
      </c>
      <c r="Z32" s="121"/>
      <c r="AA32" s="125">
        <f t="shared" si="23"/>
        <v>0</v>
      </c>
      <c r="AB32" s="121"/>
      <c r="AC32" s="125">
        <f t="shared" si="24"/>
        <v>0</v>
      </c>
    </row>
    <row r="33" spans="2:29">
      <c r="B33" s="258"/>
      <c r="C33" s="258"/>
      <c r="D33" s="258"/>
      <c r="E33" s="244" t="s">
        <v>85</v>
      </c>
      <c r="F33" s="296">
        <v>2312</v>
      </c>
      <c r="G33" s="245">
        <f t="shared" si="13"/>
        <v>0.14712994781723304</v>
      </c>
      <c r="H33" s="121">
        <v>2894</v>
      </c>
      <c r="I33" s="125">
        <f t="shared" si="14"/>
        <v>0.12579327132052509</v>
      </c>
      <c r="J33" s="121"/>
      <c r="K33" s="125">
        <f t="shared" si="15"/>
        <v>0</v>
      </c>
      <c r="L33" s="121"/>
      <c r="M33" s="125">
        <f t="shared" si="16"/>
        <v>0</v>
      </c>
      <c r="N33" s="121"/>
      <c r="O33" s="125">
        <f t="shared" si="17"/>
        <v>0</v>
      </c>
      <c r="P33" s="121"/>
      <c r="Q33" s="125">
        <f t="shared" si="18"/>
        <v>0</v>
      </c>
      <c r="R33" s="121"/>
      <c r="S33" s="125">
        <f t="shared" si="19"/>
        <v>0</v>
      </c>
      <c r="T33" s="121"/>
      <c r="U33" s="125">
        <f t="shared" si="20"/>
        <v>0</v>
      </c>
      <c r="V33" s="121"/>
      <c r="W33" s="125">
        <f t="shared" si="21"/>
        <v>0</v>
      </c>
      <c r="X33" s="121"/>
      <c r="Y33" s="125">
        <f t="shared" si="22"/>
        <v>0</v>
      </c>
      <c r="Z33" s="121"/>
      <c r="AA33" s="125">
        <f t="shared" si="23"/>
        <v>0</v>
      </c>
      <c r="AB33" s="121"/>
      <c r="AC33" s="125">
        <f t="shared" si="24"/>
        <v>0</v>
      </c>
    </row>
    <row r="34" spans="2:29">
      <c r="B34" s="258"/>
      <c r="C34" s="258"/>
      <c r="D34" s="258"/>
      <c r="E34" s="244" t="s">
        <v>86</v>
      </c>
      <c r="F34" s="296">
        <v>0</v>
      </c>
      <c r="G34" s="245">
        <f t="shared" si="13"/>
        <v>0</v>
      </c>
      <c r="H34" s="121">
        <v>967</v>
      </c>
      <c r="I34" s="125">
        <f t="shared" si="14"/>
        <v>4.2032513257411107E-2</v>
      </c>
      <c r="J34" s="121"/>
      <c r="K34" s="125">
        <f t="shared" si="15"/>
        <v>0</v>
      </c>
      <c r="L34" s="121"/>
      <c r="M34" s="125">
        <f t="shared" si="16"/>
        <v>0</v>
      </c>
      <c r="N34" s="121"/>
      <c r="O34" s="125">
        <f t="shared" si="17"/>
        <v>0</v>
      </c>
      <c r="P34" s="121"/>
      <c r="Q34" s="125">
        <f t="shared" si="18"/>
        <v>0</v>
      </c>
      <c r="R34" s="121"/>
      <c r="S34" s="125">
        <f t="shared" si="19"/>
        <v>0</v>
      </c>
      <c r="T34" s="121"/>
      <c r="U34" s="125">
        <f t="shared" si="20"/>
        <v>0</v>
      </c>
      <c r="V34" s="121"/>
      <c r="W34" s="125">
        <f t="shared" si="21"/>
        <v>0</v>
      </c>
      <c r="X34" s="121"/>
      <c r="Y34" s="125">
        <f t="shared" si="22"/>
        <v>0</v>
      </c>
      <c r="Z34" s="121"/>
      <c r="AA34" s="125">
        <f t="shared" si="23"/>
        <v>0</v>
      </c>
      <c r="AB34" s="121"/>
      <c r="AC34" s="125">
        <f t="shared" si="24"/>
        <v>0</v>
      </c>
    </row>
    <row r="35" spans="2:29">
      <c r="B35" s="258"/>
      <c r="C35" s="258"/>
      <c r="D35" s="258"/>
      <c r="E35" s="243" t="s">
        <v>87</v>
      </c>
      <c r="F35" s="296">
        <v>2842</v>
      </c>
      <c r="G35" s="245">
        <f t="shared" si="13"/>
        <v>0.18085783377879597</v>
      </c>
      <c r="H35" s="121">
        <v>4116</v>
      </c>
      <c r="I35" s="125">
        <f t="shared" si="14"/>
        <v>0.178909849604451</v>
      </c>
      <c r="J35" s="121"/>
      <c r="K35" s="125">
        <f t="shared" si="15"/>
        <v>0</v>
      </c>
      <c r="L35" s="121"/>
      <c r="M35" s="125">
        <f t="shared" si="16"/>
        <v>0</v>
      </c>
      <c r="N35" s="121"/>
      <c r="O35" s="125">
        <f t="shared" si="17"/>
        <v>0</v>
      </c>
      <c r="P35" s="121"/>
      <c r="Q35" s="125">
        <f t="shared" si="18"/>
        <v>0</v>
      </c>
      <c r="R35" s="121"/>
      <c r="S35" s="125">
        <f t="shared" si="19"/>
        <v>0</v>
      </c>
      <c r="T35" s="121"/>
      <c r="U35" s="125">
        <f t="shared" si="20"/>
        <v>0</v>
      </c>
      <c r="V35" s="121"/>
      <c r="W35" s="125">
        <f t="shared" si="21"/>
        <v>0</v>
      </c>
      <c r="X35" s="121"/>
      <c r="Y35" s="125">
        <f t="shared" si="22"/>
        <v>0</v>
      </c>
      <c r="Z35" s="121"/>
      <c r="AA35" s="125">
        <f t="shared" si="23"/>
        <v>0</v>
      </c>
      <c r="AB35" s="121"/>
      <c r="AC35" s="125">
        <f t="shared" si="24"/>
        <v>0</v>
      </c>
    </row>
    <row r="36" spans="2:29">
      <c r="B36" s="258"/>
      <c r="C36" s="258"/>
      <c r="D36" s="258"/>
      <c r="E36" s="242" t="s">
        <v>91</v>
      </c>
      <c r="F36" s="238">
        <f>SUM(F29:F35)</f>
        <v>15714</v>
      </c>
      <c r="G36" s="237">
        <f>SUM(G29:G35)</f>
        <v>0.99999999999999989</v>
      </c>
      <c r="H36" s="85">
        <f t="shared" ref="H36:AC36" si="25">SUM(H29:H35)</f>
        <v>23006</v>
      </c>
      <c r="I36" s="127">
        <f t="shared" si="25"/>
        <v>1</v>
      </c>
      <c r="J36" s="85">
        <f t="shared" si="25"/>
        <v>0</v>
      </c>
      <c r="K36" s="127">
        <f t="shared" si="25"/>
        <v>0</v>
      </c>
      <c r="L36" s="85">
        <f t="shared" si="25"/>
        <v>0</v>
      </c>
      <c r="M36" s="127">
        <f t="shared" si="25"/>
        <v>0</v>
      </c>
      <c r="N36" s="85">
        <f t="shared" si="25"/>
        <v>0</v>
      </c>
      <c r="O36" s="127">
        <f t="shared" si="25"/>
        <v>0</v>
      </c>
      <c r="P36" s="85">
        <f t="shared" si="25"/>
        <v>0</v>
      </c>
      <c r="Q36" s="127">
        <f t="shared" si="25"/>
        <v>0</v>
      </c>
      <c r="R36" s="85">
        <f t="shared" si="25"/>
        <v>0</v>
      </c>
      <c r="S36" s="127">
        <f t="shared" si="25"/>
        <v>0</v>
      </c>
      <c r="T36" s="85">
        <f t="shared" si="25"/>
        <v>0</v>
      </c>
      <c r="U36" s="127">
        <f t="shared" si="25"/>
        <v>0</v>
      </c>
      <c r="V36" s="85">
        <f t="shared" si="25"/>
        <v>0</v>
      </c>
      <c r="W36" s="127">
        <f t="shared" si="25"/>
        <v>0</v>
      </c>
      <c r="X36" s="85">
        <f t="shared" si="25"/>
        <v>0</v>
      </c>
      <c r="Y36" s="127">
        <f t="shared" si="25"/>
        <v>0</v>
      </c>
      <c r="Z36" s="85">
        <f t="shared" si="25"/>
        <v>0</v>
      </c>
      <c r="AA36" s="127">
        <f t="shared" si="25"/>
        <v>0</v>
      </c>
      <c r="AB36" s="85">
        <f t="shared" si="25"/>
        <v>0</v>
      </c>
      <c r="AC36" s="127">
        <f t="shared" si="25"/>
        <v>0</v>
      </c>
    </row>
    <row r="37" spans="2:29">
      <c r="B37" s="258"/>
      <c r="C37" s="258"/>
      <c r="D37" s="258"/>
      <c r="E37" s="253"/>
      <c r="F37" s="236"/>
      <c r="G37" s="253"/>
      <c r="H37" s="98"/>
      <c r="I37" s="77"/>
      <c r="J37" s="98"/>
      <c r="K37" s="77"/>
      <c r="L37" s="98"/>
      <c r="M37" s="77"/>
      <c r="N37" s="98"/>
      <c r="O37" s="77"/>
      <c r="P37" s="98"/>
      <c r="Q37" s="77"/>
      <c r="R37" s="98"/>
      <c r="S37" s="77"/>
      <c r="T37" s="98"/>
      <c r="U37" s="77"/>
      <c r="V37" s="98"/>
      <c r="W37" s="77"/>
      <c r="X37" s="98"/>
      <c r="Y37" s="77"/>
      <c r="Z37" s="98"/>
      <c r="AA37" s="77"/>
      <c r="AB37" s="98"/>
      <c r="AC37" s="77"/>
    </row>
    <row r="38" spans="2:29">
      <c r="B38" s="258"/>
      <c r="C38" s="258"/>
      <c r="D38" s="258"/>
      <c r="E38" s="253"/>
      <c r="F38" s="236"/>
      <c r="G38" s="253"/>
      <c r="H38" s="98"/>
      <c r="I38" s="77"/>
      <c r="J38" s="98"/>
      <c r="K38" s="77"/>
      <c r="L38" s="98"/>
      <c r="M38" s="77"/>
      <c r="N38" s="98"/>
      <c r="O38" s="77"/>
      <c r="P38" s="98"/>
      <c r="Q38" s="77"/>
      <c r="R38" s="98"/>
      <c r="S38" s="77"/>
      <c r="T38" s="98"/>
      <c r="U38" s="77"/>
      <c r="V38" s="98"/>
      <c r="W38" s="77"/>
      <c r="X38" s="98"/>
      <c r="Y38" s="77"/>
      <c r="Z38" s="98"/>
      <c r="AA38" s="77"/>
      <c r="AB38" s="98"/>
      <c r="AC38" s="77"/>
    </row>
    <row r="39" spans="2:29">
      <c r="B39" s="258"/>
      <c r="C39" s="258"/>
      <c r="D39" s="258"/>
      <c r="E39" s="253"/>
      <c r="F39" s="236"/>
      <c r="G39" s="253"/>
      <c r="H39" s="98"/>
      <c r="I39" s="77"/>
      <c r="J39" s="98"/>
      <c r="K39" s="77"/>
      <c r="L39" s="98"/>
      <c r="M39" s="77"/>
      <c r="N39" s="98"/>
      <c r="O39" s="77"/>
      <c r="P39" s="98"/>
      <c r="Q39" s="77"/>
      <c r="R39" s="98"/>
      <c r="S39" s="77"/>
      <c r="T39" s="98"/>
      <c r="U39" s="77"/>
      <c r="V39" s="98"/>
      <c r="W39" s="77"/>
      <c r="X39" s="98"/>
      <c r="Y39" s="77"/>
      <c r="Z39" s="98"/>
      <c r="AA39" s="77"/>
      <c r="AB39" s="98"/>
      <c r="AC39" s="77"/>
    </row>
    <row r="40" spans="2:29">
      <c r="B40" s="258"/>
      <c r="C40" s="258"/>
      <c r="D40" s="258"/>
      <c r="E40" s="253"/>
      <c r="F40" s="253"/>
      <c r="G40" s="253"/>
      <c r="H40" s="77"/>
      <c r="I40" s="77"/>
      <c r="J40" s="414" t="s">
        <v>155</v>
      </c>
      <c r="K40" s="415"/>
      <c r="L40" s="77"/>
      <c r="M40" s="77"/>
      <c r="N40" s="77"/>
      <c r="O40" s="77"/>
      <c r="P40" s="435" t="s">
        <v>154</v>
      </c>
      <c r="Q40" s="436"/>
      <c r="R40" s="78"/>
      <c r="S40" s="78"/>
      <c r="T40" s="78"/>
      <c r="U40" s="78"/>
      <c r="V40" s="435" t="s">
        <v>156</v>
      </c>
      <c r="W40" s="436"/>
      <c r="X40" s="78"/>
      <c r="Y40" s="78"/>
      <c r="Z40" s="78"/>
      <c r="AA40" s="78"/>
      <c r="AB40" s="435" t="s">
        <v>157</v>
      </c>
      <c r="AC40" s="436"/>
    </row>
    <row r="41" spans="2:29">
      <c r="B41" s="258"/>
      <c r="C41" s="258"/>
      <c r="D41" s="258"/>
      <c r="E41" s="250" t="s">
        <v>92</v>
      </c>
      <c r="F41" s="441" t="s">
        <v>14</v>
      </c>
      <c r="G41" s="442"/>
      <c r="H41" s="437" t="s">
        <v>15</v>
      </c>
      <c r="I41" s="438"/>
      <c r="J41" s="443" t="s">
        <v>16</v>
      </c>
      <c r="K41" s="444"/>
      <c r="L41" s="437" t="s">
        <v>17</v>
      </c>
      <c r="M41" s="438"/>
      <c r="N41" s="437" t="s">
        <v>18</v>
      </c>
      <c r="O41" s="438"/>
      <c r="P41" s="443" t="s">
        <v>19</v>
      </c>
      <c r="Q41" s="453"/>
      <c r="R41" s="437" t="s">
        <v>20</v>
      </c>
      <c r="S41" s="440"/>
      <c r="T41" s="437" t="s">
        <v>21</v>
      </c>
      <c r="U41" s="440"/>
      <c r="V41" s="443" t="s">
        <v>44</v>
      </c>
      <c r="W41" s="453"/>
      <c r="X41" s="437" t="s">
        <v>45</v>
      </c>
      <c r="Y41" s="440"/>
      <c r="Z41" s="437" t="s">
        <v>46</v>
      </c>
      <c r="AA41" s="440"/>
      <c r="AB41" s="443" t="s">
        <v>47</v>
      </c>
      <c r="AC41" s="453"/>
    </row>
    <row r="42" spans="2:29">
      <c r="B42" s="258"/>
      <c r="C42" s="258"/>
      <c r="D42" s="258"/>
      <c r="E42" s="249"/>
      <c r="F42" s="448" t="s">
        <v>79</v>
      </c>
      <c r="G42" s="449"/>
      <c r="H42" s="427" t="s">
        <v>79</v>
      </c>
      <c r="I42" s="428"/>
      <c r="J42" s="427" t="s">
        <v>79</v>
      </c>
      <c r="K42" s="428"/>
      <c r="L42" s="427" t="s">
        <v>79</v>
      </c>
      <c r="M42" s="428"/>
      <c r="N42" s="427" t="s">
        <v>79</v>
      </c>
      <c r="O42" s="428"/>
      <c r="P42" s="427" t="s">
        <v>79</v>
      </c>
      <c r="Q42" s="428"/>
      <c r="R42" s="427" t="s">
        <v>79</v>
      </c>
      <c r="S42" s="428"/>
      <c r="T42" s="427" t="s">
        <v>79</v>
      </c>
      <c r="U42" s="428"/>
      <c r="V42" s="427" t="s">
        <v>79</v>
      </c>
      <c r="W42" s="428"/>
      <c r="X42" s="427" t="s">
        <v>79</v>
      </c>
      <c r="Y42" s="428"/>
      <c r="Z42" s="427" t="s">
        <v>79</v>
      </c>
      <c r="AA42" s="428"/>
      <c r="AB42" s="427" t="s">
        <v>79</v>
      </c>
      <c r="AC42" s="439"/>
    </row>
    <row r="43" spans="2:29">
      <c r="B43" s="258"/>
      <c r="C43" s="258"/>
      <c r="D43" s="258"/>
      <c r="E43" s="246" t="s">
        <v>81</v>
      </c>
      <c r="F43" s="446">
        <f t="shared" ref="F43:F50" si="26">IF(F15=0,"",F29/F15)</f>
        <v>0.54125488393472765</v>
      </c>
      <c r="G43" s="447"/>
      <c r="H43" s="429">
        <f>IF(H15=0,"",H29/H15)</f>
        <v>0.76609975157653354</v>
      </c>
      <c r="I43" s="430"/>
      <c r="J43" s="429" t="str">
        <f>IF(J15=0,"",J29/J15)</f>
        <v/>
      </c>
      <c r="K43" s="430"/>
      <c r="L43" s="429" t="str">
        <f>IF(L15=0,"",L29/L15)</f>
        <v/>
      </c>
      <c r="M43" s="430"/>
      <c r="N43" s="429" t="str">
        <f>IF(N15=0,"",N29/N15)</f>
        <v/>
      </c>
      <c r="O43" s="430"/>
      <c r="P43" s="429" t="str">
        <f>IF(P15=0,"",P29/P15)</f>
        <v/>
      </c>
      <c r="Q43" s="430"/>
      <c r="R43" s="429" t="str">
        <f t="shared" ref="R43" si="27">IF(R15=0,"",R29/R15)</f>
        <v/>
      </c>
      <c r="S43" s="430"/>
      <c r="T43" s="429" t="str">
        <f t="shared" ref="T43" si="28">IF(T15=0,"",T29/T15)</f>
        <v/>
      </c>
      <c r="U43" s="430"/>
      <c r="V43" s="429" t="str">
        <f t="shared" ref="V43" si="29">IF(V15=0,"",V29/V15)</f>
        <v/>
      </c>
      <c r="W43" s="430"/>
      <c r="X43" s="429" t="str">
        <f t="shared" ref="X43" si="30">IF(X15=0,"",X29/X15)</f>
        <v/>
      </c>
      <c r="Y43" s="430"/>
      <c r="Z43" s="429" t="str">
        <f t="shared" ref="Z43" si="31">IF(Z15=0,"",Z29/Z15)</f>
        <v/>
      </c>
      <c r="AA43" s="430"/>
      <c r="AB43" s="429" t="str">
        <f t="shared" ref="AB43" si="32">IF(AB15=0,"",AB29/AB15)</f>
        <v/>
      </c>
      <c r="AC43" s="430"/>
    </row>
    <row r="44" spans="2:29">
      <c r="B44" s="258"/>
      <c r="C44" s="258"/>
      <c r="D44" s="258"/>
      <c r="E44" s="244" t="s">
        <v>82</v>
      </c>
      <c r="F44" s="421">
        <f t="shared" si="26"/>
        <v>0.35592036325532656</v>
      </c>
      <c r="G44" s="422"/>
      <c r="H44" s="423">
        <f>IF(H16=0,"",H30/H16)</f>
        <v>0.53073463268365817</v>
      </c>
      <c r="I44" s="424"/>
      <c r="J44" s="423" t="str">
        <f t="shared" ref="J44:J49" si="33">IF(J16=0,"",J30/J16)</f>
        <v/>
      </c>
      <c r="K44" s="424"/>
      <c r="L44" s="423" t="str">
        <f t="shared" ref="L44:L49" si="34">IF(L16=0,"",L30/L16)</f>
        <v/>
      </c>
      <c r="M44" s="424"/>
      <c r="N44" s="423" t="str">
        <f t="shared" ref="N44:N50" si="35">IF(N16=0,"",N30/N16)</f>
        <v/>
      </c>
      <c r="O44" s="424"/>
      <c r="P44" s="423" t="str">
        <f t="shared" ref="P44:P50" si="36">IF(P16=0,"",P30/P16)</f>
        <v/>
      </c>
      <c r="Q44" s="424"/>
      <c r="R44" s="423" t="str">
        <f t="shared" ref="R44" si="37">IF(R16=0,"",R30/R16)</f>
        <v/>
      </c>
      <c r="S44" s="424"/>
      <c r="T44" s="423" t="str">
        <f t="shared" ref="T44" si="38">IF(T16=0,"",T30/T16)</f>
        <v/>
      </c>
      <c r="U44" s="424"/>
      <c r="V44" s="423" t="str">
        <f t="shared" ref="V44" si="39">IF(V16=0,"",V30/V16)</f>
        <v/>
      </c>
      <c r="W44" s="424"/>
      <c r="X44" s="423" t="str">
        <f t="shared" ref="X44" si="40">IF(X16=0,"",X30/X16)</f>
        <v/>
      </c>
      <c r="Y44" s="424"/>
      <c r="Z44" s="423" t="str">
        <f t="shared" ref="Z44" si="41">IF(Z16=0,"",Z30/Z16)</f>
        <v/>
      </c>
      <c r="AA44" s="424"/>
      <c r="AB44" s="423" t="str">
        <f t="shared" ref="AB44" si="42">IF(AB16=0,"",AB30/AB16)</f>
        <v/>
      </c>
      <c r="AC44" s="424"/>
    </row>
    <row r="45" spans="2:29">
      <c r="B45" s="258"/>
      <c r="C45" s="258"/>
      <c r="D45" s="258"/>
      <c r="E45" s="244" t="s">
        <v>83</v>
      </c>
      <c r="F45" s="421">
        <f t="shared" si="26"/>
        <v>0.65318702995931455</v>
      </c>
      <c r="G45" s="422"/>
      <c r="H45" s="423">
        <f>IF(H17=0,"",H31/H17)</f>
        <v>0.79975028812908178</v>
      </c>
      <c r="I45" s="424"/>
      <c r="J45" s="423" t="str">
        <f t="shared" si="33"/>
        <v/>
      </c>
      <c r="K45" s="424"/>
      <c r="L45" s="423" t="str">
        <f t="shared" si="34"/>
        <v/>
      </c>
      <c r="M45" s="424"/>
      <c r="N45" s="423" t="str">
        <f t="shared" si="35"/>
        <v/>
      </c>
      <c r="O45" s="424"/>
      <c r="P45" s="423" t="str">
        <f t="shared" si="36"/>
        <v/>
      </c>
      <c r="Q45" s="424"/>
      <c r="R45" s="423" t="str">
        <f t="shared" ref="R45" si="43">IF(R17=0,"",R31/R17)</f>
        <v/>
      </c>
      <c r="S45" s="424"/>
      <c r="T45" s="423" t="str">
        <f t="shared" ref="T45" si="44">IF(T17=0,"",T31/T17)</f>
        <v/>
      </c>
      <c r="U45" s="424"/>
      <c r="V45" s="423" t="str">
        <f t="shared" ref="V45" si="45">IF(V17=0,"",V31/V17)</f>
        <v/>
      </c>
      <c r="W45" s="424"/>
      <c r="X45" s="423" t="str">
        <f t="shared" ref="X45" si="46">IF(X17=0,"",X31/X17)</f>
        <v/>
      </c>
      <c r="Y45" s="424"/>
      <c r="Z45" s="423" t="str">
        <f t="shared" ref="Z45" si="47">IF(Z17=0,"",Z31/Z17)</f>
        <v/>
      </c>
      <c r="AA45" s="424"/>
      <c r="AB45" s="423" t="str">
        <f t="shared" ref="AB45" si="48">IF(AB17=0,"",AB31/AB17)</f>
        <v/>
      </c>
      <c r="AC45" s="424"/>
    </row>
    <row r="46" spans="2:29">
      <c r="B46" s="258"/>
      <c r="C46" s="258"/>
      <c r="D46" s="258"/>
      <c r="E46" s="244" t="s">
        <v>84</v>
      </c>
      <c r="F46" s="421">
        <f t="shared" si="26"/>
        <v>0.87366959740860717</v>
      </c>
      <c r="G46" s="422"/>
      <c r="H46" s="423">
        <f>IF(H18=0,"",H32/H18)</f>
        <v>0.34862134862134864</v>
      </c>
      <c r="I46" s="424"/>
      <c r="J46" s="423" t="str">
        <f t="shared" si="33"/>
        <v/>
      </c>
      <c r="K46" s="424"/>
      <c r="L46" s="423" t="str">
        <f t="shared" si="34"/>
        <v/>
      </c>
      <c r="M46" s="424"/>
      <c r="N46" s="423" t="str">
        <f t="shared" si="35"/>
        <v/>
      </c>
      <c r="O46" s="424"/>
      <c r="P46" s="423" t="str">
        <f t="shared" si="36"/>
        <v/>
      </c>
      <c r="Q46" s="424"/>
      <c r="R46" s="423" t="str">
        <f t="shared" ref="R46" si="49">IF(R18=0,"",R32/R18)</f>
        <v/>
      </c>
      <c r="S46" s="424"/>
      <c r="T46" s="423" t="str">
        <f t="shared" ref="T46" si="50">IF(T18=0,"",T32/T18)</f>
        <v/>
      </c>
      <c r="U46" s="424"/>
      <c r="V46" s="423" t="str">
        <f t="shared" ref="V46" si="51">IF(V18=0,"",V32/V18)</f>
        <v/>
      </c>
      <c r="W46" s="424"/>
      <c r="X46" s="423" t="str">
        <f t="shared" ref="X46" si="52">IF(X18=0,"",X32/X18)</f>
        <v/>
      </c>
      <c r="Y46" s="424"/>
      <c r="Z46" s="423" t="str">
        <f t="shared" ref="Z46" si="53">IF(Z18=0,"",Z32/Z18)</f>
        <v/>
      </c>
      <c r="AA46" s="424"/>
      <c r="AB46" s="423" t="str">
        <f t="shared" ref="AB46" si="54">IF(AB18=0,"",AB32/AB18)</f>
        <v/>
      </c>
      <c r="AC46" s="424"/>
    </row>
    <row r="47" spans="2:29">
      <c r="B47" s="258"/>
      <c r="C47" s="258"/>
      <c r="D47" s="258"/>
      <c r="E47" s="244" t="s">
        <v>85</v>
      </c>
      <c r="F47" s="421">
        <f t="shared" si="26"/>
        <v>0.50228112100803823</v>
      </c>
      <c r="G47" s="422"/>
      <c r="H47" s="423">
        <f t="shared" ref="H47:H49" si="55">IF(H19=0,"",H33/H19)</f>
        <v>0.67317980925796694</v>
      </c>
      <c r="I47" s="424"/>
      <c r="J47" s="423" t="str">
        <f t="shared" si="33"/>
        <v/>
      </c>
      <c r="K47" s="424"/>
      <c r="L47" s="423" t="str">
        <f t="shared" si="34"/>
        <v/>
      </c>
      <c r="M47" s="424"/>
      <c r="N47" s="423" t="str">
        <f t="shared" si="35"/>
        <v/>
      </c>
      <c r="O47" s="424"/>
      <c r="P47" s="423" t="str">
        <f t="shared" si="36"/>
        <v/>
      </c>
      <c r="Q47" s="424"/>
      <c r="R47" s="423" t="str">
        <f t="shared" ref="R47" si="56">IF(R19=0,"",R33/R19)</f>
        <v/>
      </c>
      <c r="S47" s="424"/>
      <c r="T47" s="423" t="str">
        <f t="shared" ref="T47" si="57">IF(T19=0,"",T33/T19)</f>
        <v/>
      </c>
      <c r="U47" s="424"/>
      <c r="V47" s="423" t="str">
        <f t="shared" ref="V47" si="58">IF(V19=0,"",V33/V19)</f>
        <v/>
      </c>
      <c r="W47" s="424"/>
      <c r="X47" s="423" t="str">
        <f t="shared" ref="X47" si="59">IF(X19=0,"",X33/X19)</f>
        <v/>
      </c>
      <c r="Y47" s="424"/>
      <c r="Z47" s="423" t="str">
        <f t="shared" ref="Z47" si="60">IF(Z19=0,"",Z33/Z19)</f>
        <v/>
      </c>
      <c r="AA47" s="424"/>
      <c r="AB47" s="423" t="str">
        <f t="shared" ref="AB47" si="61">IF(AB19=0,"",AB33/AB19)</f>
        <v/>
      </c>
      <c r="AC47" s="424"/>
    </row>
    <row r="48" spans="2:29">
      <c r="B48" s="258"/>
      <c r="C48" s="258"/>
      <c r="D48" s="258"/>
      <c r="E48" s="244" t="s">
        <v>86</v>
      </c>
      <c r="F48" s="421" t="str">
        <f t="shared" si="26"/>
        <v/>
      </c>
      <c r="G48" s="422"/>
      <c r="H48" s="423">
        <f t="shared" si="55"/>
        <v>0.83004291845493561</v>
      </c>
      <c r="I48" s="424"/>
      <c r="J48" s="423" t="str">
        <f t="shared" si="33"/>
        <v/>
      </c>
      <c r="K48" s="424"/>
      <c r="L48" s="423" t="str">
        <f t="shared" si="34"/>
        <v/>
      </c>
      <c r="M48" s="424"/>
      <c r="N48" s="423" t="str">
        <f t="shared" si="35"/>
        <v/>
      </c>
      <c r="O48" s="424"/>
      <c r="P48" s="423" t="str">
        <f t="shared" si="36"/>
        <v/>
      </c>
      <c r="Q48" s="424"/>
      <c r="R48" s="423" t="str">
        <f t="shared" ref="R48" si="62">IF(R20=0,"",R34/R20)</f>
        <v/>
      </c>
      <c r="S48" s="424"/>
      <c r="T48" s="423" t="str">
        <f t="shared" ref="T48" si="63">IF(T20=0,"",T34/T20)</f>
        <v/>
      </c>
      <c r="U48" s="424"/>
      <c r="V48" s="423" t="str">
        <f t="shared" ref="V48" si="64">IF(V20=0,"",V34/V20)</f>
        <v/>
      </c>
      <c r="W48" s="424"/>
      <c r="X48" s="423" t="str">
        <f t="shared" ref="X48" si="65">IF(X20=0,"",X34/X20)</f>
        <v/>
      </c>
      <c r="Y48" s="424"/>
      <c r="Z48" s="423" t="str">
        <f t="shared" ref="Z48" si="66">IF(Z20=0,"",Z34/Z20)</f>
        <v/>
      </c>
      <c r="AA48" s="424"/>
      <c r="AB48" s="423" t="str">
        <f t="shared" ref="AB48" si="67">IF(AB20=0,"",AB34/AB20)</f>
        <v/>
      </c>
      <c r="AC48" s="424"/>
    </row>
    <row r="49" spans="2:29">
      <c r="B49" s="258"/>
      <c r="C49" s="258"/>
      <c r="D49" s="258"/>
      <c r="E49" s="243" t="s">
        <v>87</v>
      </c>
      <c r="F49" s="433">
        <f t="shared" si="26"/>
        <v>1</v>
      </c>
      <c r="G49" s="434"/>
      <c r="H49" s="419">
        <f t="shared" si="55"/>
        <v>1</v>
      </c>
      <c r="I49" s="420"/>
      <c r="J49" s="419" t="str">
        <f t="shared" si="33"/>
        <v/>
      </c>
      <c r="K49" s="420"/>
      <c r="L49" s="419" t="str">
        <f t="shared" si="34"/>
        <v/>
      </c>
      <c r="M49" s="420"/>
      <c r="N49" s="419" t="str">
        <f t="shared" si="35"/>
        <v/>
      </c>
      <c r="O49" s="420"/>
      <c r="P49" s="419" t="str">
        <f t="shared" si="36"/>
        <v/>
      </c>
      <c r="Q49" s="420"/>
      <c r="R49" s="419" t="str">
        <f t="shared" ref="R49" si="68">IF(R21=0,"",R35/R21)</f>
        <v/>
      </c>
      <c r="S49" s="420"/>
      <c r="T49" s="419" t="str">
        <f t="shared" ref="T49" si="69">IF(T21=0,"",T35/T21)</f>
        <v/>
      </c>
      <c r="U49" s="420"/>
      <c r="V49" s="419" t="str">
        <f t="shared" ref="V49" si="70">IF(V21=0,"",V35/V21)</f>
        <v/>
      </c>
      <c r="W49" s="420"/>
      <c r="X49" s="419" t="str">
        <f t="shared" ref="X49" si="71">IF(X21=0,"",X35/X21)</f>
        <v/>
      </c>
      <c r="Y49" s="420"/>
      <c r="Z49" s="419" t="str">
        <f t="shared" ref="Z49" si="72">IF(Z21=0,"",Z35/Z21)</f>
        <v/>
      </c>
      <c r="AA49" s="420"/>
      <c r="AB49" s="419" t="str">
        <f t="shared" ref="AB49" si="73">IF(AB21=0,"",AB35/AB21)</f>
        <v/>
      </c>
      <c r="AC49" s="420"/>
    </row>
    <row r="50" spans="2:29">
      <c r="B50" s="258"/>
      <c r="C50" s="258"/>
      <c r="D50" s="258"/>
      <c r="E50" s="242" t="s">
        <v>91</v>
      </c>
      <c r="F50" s="431">
        <f t="shared" si="26"/>
        <v>0.6302996269704384</v>
      </c>
      <c r="G50" s="432"/>
      <c r="H50" s="425">
        <f>IF(H22=0,"",H36/H22)</f>
        <v>0.72905311192800104</v>
      </c>
      <c r="I50" s="426"/>
      <c r="J50" s="425" t="str">
        <f>IF(J22=0,"",J36/J22)</f>
        <v/>
      </c>
      <c r="K50" s="426"/>
      <c r="L50" s="425" t="str">
        <f>IF(L22=0,"",L36/L22)</f>
        <v/>
      </c>
      <c r="M50" s="426"/>
      <c r="N50" s="425" t="str">
        <f t="shared" si="35"/>
        <v/>
      </c>
      <c r="O50" s="426"/>
      <c r="P50" s="425" t="str">
        <f t="shared" si="36"/>
        <v/>
      </c>
      <c r="Q50" s="426"/>
      <c r="R50" s="425" t="str">
        <f t="shared" ref="R50" si="74">IF(R22=0,"",R36/R22)</f>
        <v/>
      </c>
      <c r="S50" s="426"/>
      <c r="T50" s="425" t="str">
        <f t="shared" ref="T50" si="75">IF(T22=0,"",T36/T22)</f>
        <v/>
      </c>
      <c r="U50" s="426"/>
      <c r="V50" s="425" t="str">
        <f t="shared" ref="V50" si="76">IF(V22=0,"",V36/V22)</f>
        <v/>
      </c>
      <c r="W50" s="426"/>
      <c r="X50" s="425" t="str">
        <f t="shared" ref="X50" si="77">IF(X22=0,"",X36/X22)</f>
        <v/>
      </c>
      <c r="Y50" s="426"/>
      <c r="Z50" s="425" t="str">
        <f t="shared" ref="Z50:AB50" si="78">IF(Z22=0,"",Z36/Z22)</f>
        <v/>
      </c>
      <c r="AA50" s="426"/>
      <c r="AB50" s="425" t="str">
        <f t="shared" si="78"/>
        <v/>
      </c>
      <c r="AC50" s="426"/>
    </row>
    <row r="51" spans="2:29">
      <c r="B51" s="258"/>
      <c r="C51" s="258"/>
      <c r="D51" s="258"/>
      <c r="E51" s="253"/>
      <c r="F51" s="235"/>
      <c r="G51" s="235"/>
      <c r="H51" s="99"/>
      <c r="I51" s="99"/>
      <c r="J51" s="99"/>
      <c r="K51" s="99"/>
      <c r="L51" s="99"/>
      <c r="M51" s="99"/>
      <c r="N51" s="99"/>
      <c r="O51" s="99"/>
      <c r="P51" s="98"/>
      <c r="Q51" s="77"/>
      <c r="R51" s="98"/>
      <c r="S51" s="77"/>
      <c r="T51" s="98"/>
      <c r="U51" s="77"/>
      <c r="V51" s="98"/>
      <c r="W51" s="77"/>
      <c r="X51" s="98"/>
      <c r="Y51" s="77"/>
      <c r="Z51" s="98"/>
      <c r="AA51" s="77"/>
      <c r="AB51" s="98"/>
      <c r="AC51" s="77"/>
    </row>
    <row r="52" spans="2:29">
      <c r="E52" s="253"/>
      <c r="F52" s="235"/>
      <c r="G52" s="235"/>
      <c r="H52" s="99"/>
      <c r="I52" s="99"/>
      <c r="J52" s="99"/>
      <c r="K52" s="99"/>
      <c r="L52" s="99"/>
      <c r="M52" s="99"/>
      <c r="N52" s="99"/>
      <c r="O52" s="99"/>
      <c r="P52" s="98"/>
      <c r="Q52" s="77"/>
      <c r="R52" s="98"/>
      <c r="S52" s="77"/>
      <c r="T52" s="98"/>
      <c r="U52" s="77"/>
      <c r="V52" s="98"/>
      <c r="W52" s="77"/>
      <c r="X52" s="98"/>
      <c r="Y52" s="77"/>
      <c r="Z52" s="98"/>
      <c r="AA52" s="77"/>
      <c r="AB52" s="98"/>
      <c r="AC52" s="77"/>
    </row>
  </sheetData>
  <mergeCells count="170">
    <mergeCell ref="AB45:AC45"/>
    <mergeCell ref="B22:D22"/>
    <mergeCell ref="B9:D10"/>
    <mergeCell ref="B21:D21"/>
    <mergeCell ref="B24:D24"/>
    <mergeCell ref="B26:D26"/>
    <mergeCell ref="F9:W9"/>
    <mergeCell ref="F10:W10"/>
    <mergeCell ref="Z44:AA44"/>
    <mergeCell ref="Z45:AA45"/>
    <mergeCell ref="AB26:AC26"/>
    <mergeCell ref="AB40:AC40"/>
    <mergeCell ref="AB41:AC41"/>
    <mergeCell ref="F44:G44"/>
    <mergeCell ref="H44:I44"/>
    <mergeCell ref="J44:K44"/>
    <mergeCell ref="L44:M44"/>
    <mergeCell ref="N44:O44"/>
    <mergeCell ref="H42:I42"/>
    <mergeCell ref="J42:K42"/>
    <mergeCell ref="L42:M42"/>
    <mergeCell ref="Z41:AA41"/>
    <mergeCell ref="P41:Q41"/>
    <mergeCell ref="R41:S41"/>
    <mergeCell ref="F7:W7"/>
    <mergeCell ref="B11:D12"/>
    <mergeCell ref="B13:D14"/>
    <mergeCell ref="B15:D16"/>
    <mergeCell ref="B17:D18"/>
    <mergeCell ref="B19:D20"/>
    <mergeCell ref="B8:D8"/>
    <mergeCell ref="T41:U41"/>
    <mergeCell ref="V41:W41"/>
    <mergeCell ref="F13:G13"/>
    <mergeCell ref="H13:I13"/>
    <mergeCell ref="J13:K13"/>
    <mergeCell ref="L13:M13"/>
    <mergeCell ref="X41:Y41"/>
    <mergeCell ref="F41:G41"/>
    <mergeCell ref="H41:I41"/>
    <mergeCell ref="J41:K41"/>
    <mergeCell ref="L41:M41"/>
    <mergeCell ref="J40:K40"/>
    <mergeCell ref="B23:D23"/>
    <mergeCell ref="V43:W43"/>
    <mergeCell ref="V44:W44"/>
    <mergeCell ref="N42:O42"/>
    <mergeCell ref="F43:G43"/>
    <mergeCell ref="H43:I43"/>
    <mergeCell ref="J43:K43"/>
    <mergeCell ref="L43:M43"/>
    <mergeCell ref="N43:O43"/>
    <mergeCell ref="F42:G42"/>
    <mergeCell ref="F27:G27"/>
    <mergeCell ref="H27:I27"/>
    <mergeCell ref="V45:W45"/>
    <mergeCell ref="V46:W46"/>
    <mergeCell ref="R49:S49"/>
    <mergeCell ref="P49:Q49"/>
    <mergeCell ref="T47:U47"/>
    <mergeCell ref="V26:W26"/>
    <mergeCell ref="P26:Q26"/>
    <mergeCell ref="V40:W40"/>
    <mergeCell ref="R27:S27"/>
    <mergeCell ref="T42:U42"/>
    <mergeCell ref="T43:U43"/>
    <mergeCell ref="T44:U44"/>
    <mergeCell ref="T45:U45"/>
    <mergeCell ref="T46:U46"/>
    <mergeCell ref="AB46:AC46"/>
    <mergeCell ref="AB47:AC47"/>
    <mergeCell ref="AB48:AC48"/>
    <mergeCell ref="AB49:AC49"/>
    <mergeCell ref="AB50:AC50"/>
    <mergeCell ref="Z50:AA50"/>
    <mergeCell ref="X42:Y42"/>
    <mergeCell ref="X43:Y43"/>
    <mergeCell ref="X44:Y44"/>
    <mergeCell ref="X45:Y45"/>
    <mergeCell ref="X46:Y46"/>
    <mergeCell ref="X47:Y47"/>
    <mergeCell ref="X48:Y48"/>
    <mergeCell ref="X49:Y49"/>
    <mergeCell ref="X50:Y50"/>
    <mergeCell ref="Z46:AA46"/>
    <mergeCell ref="Z47:AA47"/>
    <mergeCell ref="Z48:AA48"/>
    <mergeCell ref="Z49:AA49"/>
    <mergeCell ref="Z42:AA42"/>
    <mergeCell ref="Z43:AA43"/>
    <mergeCell ref="AB42:AC42"/>
    <mergeCell ref="AB43:AC43"/>
    <mergeCell ref="AB44:AC44"/>
    <mergeCell ref="N50:O50"/>
    <mergeCell ref="V12:W12"/>
    <mergeCell ref="P12:Q12"/>
    <mergeCell ref="T48:U48"/>
    <mergeCell ref="T49:U49"/>
    <mergeCell ref="J26:K26"/>
    <mergeCell ref="L48:M48"/>
    <mergeCell ref="N48:O48"/>
    <mergeCell ref="P42:Q42"/>
    <mergeCell ref="P43:Q43"/>
    <mergeCell ref="P44:Q44"/>
    <mergeCell ref="P45:Q45"/>
    <mergeCell ref="P46:Q46"/>
    <mergeCell ref="P40:Q40"/>
    <mergeCell ref="P47:Q47"/>
    <mergeCell ref="P48:Q48"/>
    <mergeCell ref="N41:O41"/>
    <mergeCell ref="P27:Q27"/>
    <mergeCell ref="T50:U50"/>
    <mergeCell ref="V47:W47"/>
    <mergeCell ref="V48:W48"/>
    <mergeCell ref="V49:W49"/>
    <mergeCell ref="V50:W50"/>
    <mergeCell ref="V42:W42"/>
    <mergeCell ref="P50:Q50"/>
    <mergeCell ref="R42:S42"/>
    <mergeCell ref="R43:S43"/>
    <mergeCell ref="R44:S44"/>
    <mergeCell ref="R45:S45"/>
    <mergeCell ref="R46:S46"/>
    <mergeCell ref="R47:S47"/>
    <mergeCell ref="F50:G50"/>
    <mergeCell ref="H50:I50"/>
    <mergeCell ref="J50:K50"/>
    <mergeCell ref="L50:M50"/>
    <mergeCell ref="R50:S50"/>
    <mergeCell ref="R48:S48"/>
    <mergeCell ref="F47:G47"/>
    <mergeCell ref="H47:I47"/>
    <mergeCell ref="J47:K47"/>
    <mergeCell ref="L47:M47"/>
    <mergeCell ref="N47:O47"/>
    <mergeCell ref="F48:G48"/>
    <mergeCell ref="H48:I48"/>
    <mergeCell ref="J48:K48"/>
    <mergeCell ref="F49:G49"/>
    <mergeCell ref="H49:I49"/>
    <mergeCell ref="J49:K49"/>
    <mergeCell ref="L49:M49"/>
    <mergeCell ref="N49:O49"/>
    <mergeCell ref="F45:G45"/>
    <mergeCell ref="H45:I45"/>
    <mergeCell ref="J45:K45"/>
    <mergeCell ref="L45:M45"/>
    <mergeCell ref="N45:O45"/>
    <mergeCell ref="F46:G46"/>
    <mergeCell ref="H46:I46"/>
    <mergeCell ref="J46:K46"/>
    <mergeCell ref="L46:M46"/>
    <mergeCell ref="N46:O46"/>
    <mergeCell ref="Z13:AA13"/>
    <mergeCell ref="AB13:AC13"/>
    <mergeCell ref="J12:K12"/>
    <mergeCell ref="T27:U27"/>
    <mergeCell ref="V27:W27"/>
    <mergeCell ref="X27:Y27"/>
    <mergeCell ref="Z27:AA27"/>
    <mergeCell ref="AB27:AC27"/>
    <mergeCell ref="P13:Q13"/>
    <mergeCell ref="R13:S13"/>
    <mergeCell ref="T13:U13"/>
    <mergeCell ref="V13:W13"/>
    <mergeCell ref="X13:Y13"/>
    <mergeCell ref="J27:K27"/>
    <mergeCell ref="L27:M27"/>
    <mergeCell ref="N27:O27"/>
    <mergeCell ref="N13:O13"/>
  </mergeCells>
  <hyperlinks>
    <hyperlink ref="B22:D22" location="'2024 All Payor Quality Measures'!A1" display="All-Payor Quality Measures" xr:uid="{08565B2F-19EF-4B18-B9C0-01EF891456A6}"/>
    <hyperlink ref="B24:D24" location="'Reporting Cadence'!A1" display="Reporting Cadence" xr:uid="{9B4C4F7B-F879-4F3E-A361-DEB6A8170918}"/>
    <hyperlink ref="B9:D10" location="'General Fiscal Health Wksht'!A1" display="Fiscal Health Worksheet" xr:uid="{6BC5458A-FA4B-42F5-A50E-0B6BA0B77410}"/>
    <hyperlink ref="B11:D12" location="'Revenue Overview'!A1" display="Revenue" xr:uid="{C21BD50E-ABC8-46F9-A0DE-1FE8CACBDD64}"/>
    <hyperlink ref="B8:D8" location="Dashboard!A1" display="Dashboard" xr:uid="{0327962B-2697-1E4D-BD9B-B806392F87B5}"/>
    <hyperlink ref="B15:D16" location="'Reimbursement Analysis'!A1" display="Reimbursement Analysis" xr:uid="{42F70AAA-6FDE-9E49-9FFF-ADFAFAD10B7C}"/>
    <hyperlink ref="B17:D18" location="'Front Desk Admin'!A1" display="Front Desk Operations" xr:uid="{A1956B0B-8201-624F-A1D5-D3A3952560F5}"/>
    <hyperlink ref="B19:D20" location="'Claims Data'!A1" display="Claims Data" xr:uid="{81A9BD91-5DFD-4C42-9E39-11C4E879AF28}"/>
    <hyperlink ref="B23:D23" location="'CY Quality Measure Resources'!A1" display="CY Quality Measure Resources" xr:uid="{B4616D5E-018A-2344-81D6-B9878A12ED17}"/>
    <hyperlink ref="B26:D26" location="'NC AHEC '!A1" display="AHEC Practice Support" xr:uid="{1557F40D-D7AD-6448-8091-D58707C61F35}"/>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42CB4-88A5-4B45-9754-BFCCC44F09E4}">
  <sheetPr codeName="Sheet4"/>
  <dimension ref="B1:AE79"/>
  <sheetViews>
    <sheetView zoomScaleNormal="100" workbookViewId="0">
      <pane xSplit="4" topLeftCell="E1" activePane="topRight" state="frozen"/>
      <selection activeCell="B15" sqref="B15:D15"/>
      <selection pane="topRight" activeCell="C6" sqref="C6"/>
    </sheetView>
  </sheetViews>
  <sheetFormatPr defaultColWidth="8.81640625" defaultRowHeight="16"/>
  <cols>
    <col min="1" max="1" width="0" hidden="1" customWidth="1"/>
    <col min="2" max="3" width="10.26953125" style="259" customWidth="1"/>
    <col min="4" max="4" width="17.453125" style="259" customWidth="1"/>
    <col min="5" max="5" width="18.1796875" customWidth="1"/>
    <col min="6" max="6" width="25.26953125" customWidth="1"/>
    <col min="7" max="7" width="15.7265625" customWidth="1"/>
    <col min="8" max="8" width="10.7265625" customWidth="1"/>
    <col min="9" max="9" width="11.81640625" customWidth="1"/>
    <col min="14" max="14" width="20" customWidth="1"/>
    <col min="15" max="15" width="21.453125" customWidth="1"/>
    <col min="16" max="16" width="17.81640625" customWidth="1"/>
    <col min="17" max="17" width="19.1796875" customWidth="1"/>
    <col min="18" max="18" width="18.453125" customWidth="1"/>
  </cols>
  <sheetData>
    <row r="1" spans="2:31">
      <c r="B1" s="345"/>
      <c r="C1" s="258"/>
      <c r="D1" s="258"/>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row>
    <row r="2" spans="2:31">
      <c r="B2" s="258"/>
      <c r="C2" s="258"/>
      <c r="D2" s="258"/>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row>
    <row r="3" spans="2:31" ht="24.75" customHeight="1">
      <c r="B3" s="258"/>
      <c r="C3" s="258"/>
      <c r="D3" s="258"/>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row>
    <row r="4" spans="2:31">
      <c r="B4" s="258"/>
      <c r="C4" s="258"/>
      <c r="D4" s="258"/>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row>
    <row r="5" spans="2:31" ht="27.5" customHeight="1">
      <c r="B5" s="258"/>
      <c r="C5" s="258"/>
      <c r="D5" s="258"/>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row>
    <row r="6" spans="2:31">
      <c r="B6" s="258"/>
      <c r="C6" s="258"/>
      <c r="D6" s="258"/>
    </row>
    <row r="7" spans="2:31" ht="21" customHeight="1">
      <c r="B7" s="258"/>
      <c r="C7" s="258"/>
      <c r="D7" s="258"/>
      <c r="E7" s="354" t="s">
        <v>148</v>
      </c>
      <c r="F7" s="454" t="s">
        <v>274</v>
      </c>
      <c r="G7" s="454"/>
      <c r="H7" s="454"/>
      <c r="I7" s="454"/>
      <c r="J7" s="454"/>
      <c r="K7" s="454"/>
      <c r="L7" s="454"/>
      <c r="M7" s="454"/>
      <c r="N7" s="454"/>
      <c r="O7" s="454"/>
      <c r="P7" s="454"/>
      <c r="Q7" s="454"/>
      <c r="R7" s="454"/>
    </row>
    <row r="8" spans="2:31" ht="18" customHeight="1">
      <c r="B8" s="401" t="s">
        <v>184</v>
      </c>
      <c r="C8" s="401"/>
      <c r="D8" s="401"/>
      <c r="E8" s="355"/>
      <c r="F8" s="355"/>
      <c r="G8" s="355"/>
      <c r="H8" s="355"/>
      <c r="I8" s="355"/>
      <c r="J8" s="355"/>
      <c r="K8" s="355"/>
      <c r="L8" s="355"/>
      <c r="M8" s="355"/>
      <c r="N8" s="355"/>
      <c r="O8" s="295"/>
      <c r="P8" s="295"/>
      <c r="Q8" s="295"/>
      <c r="R8" s="295"/>
    </row>
    <row r="9" spans="2:31" s="184" customFormat="1" ht="30" customHeight="1">
      <c r="B9" s="401"/>
      <c r="C9" s="401"/>
      <c r="D9" s="401"/>
      <c r="E9" s="356" t="s">
        <v>147</v>
      </c>
      <c r="F9" s="462" t="s">
        <v>273</v>
      </c>
      <c r="G9" s="462"/>
      <c r="H9" s="462"/>
      <c r="I9" s="462"/>
      <c r="J9" s="462"/>
      <c r="K9" s="462"/>
      <c r="L9" s="462"/>
      <c r="M9" s="462"/>
      <c r="N9" s="462"/>
      <c r="O9" s="462"/>
      <c r="P9" s="462"/>
      <c r="Q9" s="462"/>
      <c r="R9" s="462"/>
      <c r="S9"/>
      <c r="T9"/>
      <c r="U9"/>
      <c r="V9"/>
      <c r="W9"/>
      <c r="X9"/>
      <c r="Y9"/>
      <c r="Z9"/>
      <c r="AA9"/>
      <c r="AB9"/>
      <c r="AC9"/>
      <c r="AD9"/>
      <c r="AE9"/>
    </row>
    <row r="10" spans="2:31" ht="14.5">
      <c r="B10" s="403" t="s">
        <v>261</v>
      </c>
      <c r="C10" s="403"/>
      <c r="D10" s="403"/>
      <c r="E10" s="69" t="s">
        <v>146</v>
      </c>
      <c r="F10" s="48"/>
      <c r="G10" s="48"/>
      <c r="H10" s="48"/>
      <c r="I10" s="48"/>
      <c r="J10" s="48"/>
      <c r="K10" s="48"/>
      <c r="L10" s="48"/>
      <c r="M10" s="48"/>
      <c r="N10" s="69"/>
    </row>
    <row r="11" spans="2:31" ht="15" thickBot="1">
      <c r="B11" s="403"/>
      <c r="C11" s="403"/>
      <c r="D11" s="403"/>
      <c r="E11" s="69" t="s">
        <v>145</v>
      </c>
      <c r="F11" s="48"/>
      <c r="G11" s="48"/>
      <c r="H11" s="48"/>
      <c r="I11" s="48"/>
      <c r="J11" s="48"/>
      <c r="K11" s="48"/>
      <c r="L11" s="48"/>
      <c r="M11" s="48"/>
      <c r="N11" s="69"/>
    </row>
    <row r="12" spans="2:31" ht="19" thickBot="1">
      <c r="B12" s="401" t="s">
        <v>5</v>
      </c>
      <c r="C12" s="401"/>
      <c r="D12" s="452"/>
      <c r="E12" s="124" t="s">
        <v>172</v>
      </c>
      <c r="H12" s="459" t="s">
        <v>94</v>
      </c>
      <c r="I12" s="460"/>
      <c r="J12" s="460"/>
      <c r="K12" s="460"/>
      <c r="L12" s="460"/>
      <c r="M12" s="460"/>
      <c r="N12" s="460"/>
      <c r="O12" s="460"/>
      <c r="P12" s="460"/>
      <c r="Q12" s="460"/>
      <c r="R12" s="461"/>
    </row>
    <row r="13" spans="2:31" ht="16.5" thickBot="1">
      <c r="B13" s="401"/>
      <c r="C13" s="401"/>
      <c r="D13" s="452"/>
      <c r="E13" s="177" t="s">
        <v>95</v>
      </c>
      <c r="F13" s="178" t="s">
        <v>96</v>
      </c>
      <c r="G13" s="179" t="s">
        <v>97</v>
      </c>
      <c r="H13" s="180" t="s">
        <v>81</v>
      </c>
      <c r="I13" s="180" t="s">
        <v>82</v>
      </c>
      <c r="J13" s="181" t="s">
        <v>98</v>
      </c>
      <c r="K13" s="181" t="s">
        <v>99</v>
      </c>
      <c r="L13" s="181" t="s">
        <v>100</v>
      </c>
      <c r="M13" s="181" t="s">
        <v>101</v>
      </c>
      <c r="N13" s="182" t="s">
        <v>102</v>
      </c>
      <c r="O13" s="177" t="s">
        <v>103</v>
      </c>
      <c r="P13" s="183" t="s">
        <v>103</v>
      </c>
      <c r="Q13" s="183" t="s">
        <v>103</v>
      </c>
      <c r="R13" s="178" t="s">
        <v>103</v>
      </c>
      <c r="S13" s="184"/>
      <c r="T13" s="184"/>
      <c r="U13" s="184"/>
      <c r="V13" s="184"/>
      <c r="W13" s="184"/>
      <c r="X13" s="184"/>
      <c r="Y13" s="184"/>
      <c r="Z13" s="184"/>
      <c r="AA13" s="184"/>
      <c r="AB13" s="184"/>
      <c r="AC13" s="184"/>
      <c r="AD13" s="184"/>
      <c r="AE13" s="184"/>
    </row>
    <row r="14" spans="2:31" ht="14.5">
      <c r="B14" s="403" t="s">
        <v>249</v>
      </c>
      <c r="C14" s="403"/>
      <c r="D14" s="403"/>
      <c r="E14" s="455" t="s">
        <v>104</v>
      </c>
      <c r="F14" s="456"/>
      <c r="G14" s="19"/>
      <c r="H14" s="70"/>
      <c r="I14" s="70"/>
      <c r="J14" s="71"/>
      <c r="K14" s="71"/>
      <c r="L14" s="71"/>
      <c r="M14" s="71"/>
      <c r="N14" s="72"/>
      <c r="O14" s="27"/>
      <c r="P14" s="27"/>
      <c r="Q14" s="27"/>
      <c r="R14" s="28"/>
    </row>
    <row r="15" spans="2:31" ht="15" customHeight="1" thickBot="1">
      <c r="B15" s="403"/>
      <c r="C15" s="403"/>
      <c r="D15" s="403"/>
      <c r="E15" s="457" t="s">
        <v>105</v>
      </c>
      <c r="F15" s="458"/>
      <c r="G15" s="20"/>
      <c r="H15" s="73"/>
      <c r="I15" s="73"/>
      <c r="J15" s="74"/>
      <c r="K15" s="74"/>
      <c r="L15" s="74"/>
      <c r="M15" s="74"/>
      <c r="N15" s="75"/>
      <c r="O15" s="31"/>
      <c r="P15" s="31"/>
      <c r="Q15" s="31"/>
      <c r="R15" s="32"/>
    </row>
    <row r="16" spans="2:31" ht="19" customHeight="1">
      <c r="B16" s="405" t="s">
        <v>93</v>
      </c>
      <c r="C16" s="405"/>
      <c r="D16" s="405"/>
      <c r="E16" s="174">
        <v>99211</v>
      </c>
      <c r="F16" s="175" t="s">
        <v>106</v>
      </c>
      <c r="G16" s="2"/>
      <c r="H16" s="3"/>
      <c r="I16" s="3"/>
      <c r="J16" s="4"/>
      <c r="K16" s="4"/>
      <c r="L16" s="4"/>
      <c r="M16" s="4"/>
      <c r="N16" s="21"/>
      <c r="O16" s="29"/>
      <c r="P16" s="29"/>
      <c r="Q16" s="29"/>
      <c r="R16" s="30"/>
    </row>
    <row r="17" spans="2:18" ht="19" customHeight="1">
      <c r="B17" s="405"/>
      <c r="C17" s="405"/>
      <c r="D17" s="405"/>
      <c r="E17" s="174">
        <v>99212</v>
      </c>
      <c r="F17" s="175" t="s">
        <v>107</v>
      </c>
      <c r="G17" s="2"/>
      <c r="H17" s="3"/>
      <c r="I17" s="3"/>
      <c r="J17" s="4"/>
      <c r="K17" s="4"/>
      <c r="L17" s="4"/>
      <c r="M17" s="4"/>
      <c r="N17" s="21"/>
      <c r="O17" s="25"/>
      <c r="P17" s="25"/>
      <c r="Q17" s="25"/>
      <c r="R17" s="1"/>
    </row>
    <row r="18" spans="2:18" ht="19" customHeight="1">
      <c r="B18" s="401" t="s">
        <v>257</v>
      </c>
      <c r="C18" s="401"/>
      <c r="D18" s="401"/>
      <c r="E18" s="174">
        <v>99213</v>
      </c>
      <c r="F18" s="175" t="s">
        <v>108</v>
      </c>
      <c r="G18" s="2"/>
      <c r="H18" s="3"/>
      <c r="I18" s="3"/>
      <c r="J18" s="4"/>
      <c r="K18" s="4"/>
      <c r="L18" s="4"/>
      <c r="M18" s="4"/>
      <c r="N18" s="21"/>
      <c r="O18" s="25"/>
      <c r="P18" s="25"/>
      <c r="Q18" s="25"/>
      <c r="R18" s="1"/>
    </row>
    <row r="19" spans="2:18" ht="19" customHeight="1">
      <c r="B19" s="401"/>
      <c r="C19" s="401"/>
      <c r="D19" s="401"/>
      <c r="E19" s="174">
        <v>99214</v>
      </c>
      <c r="F19" s="175" t="s">
        <v>109</v>
      </c>
      <c r="G19" s="2"/>
      <c r="H19" s="3"/>
      <c r="I19" s="3"/>
      <c r="J19" s="4"/>
      <c r="K19" s="4"/>
      <c r="L19" s="4"/>
      <c r="M19" s="4"/>
      <c r="N19" s="21"/>
      <c r="O19" s="25"/>
      <c r="P19" s="25"/>
      <c r="Q19" s="25"/>
      <c r="R19" s="1"/>
    </row>
    <row r="20" spans="2:18" ht="19" customHeight="1">
      <c r="B20" s="401" t="s">
        <v>185</v>
      </c>
      <c r="C20" s="401"/>
      <c r="D20" s="401"/>
      <c r="E20" s="174">
        <v>99215</v>
      </c>
      <c r="F20" s="175" t="s">
        <v>110</v>
      </c>
      <c r="G20" s="2"/>
      <c r="H20" s="3"/>
      <c r="I20" s="3"/>
      <c r="J20" s="4"/>
      <c r="K20" s="4"/>
      <c r="L20" s="4"/>
      <c r="M20" s="4"/>
      <c r="N20" s="21"/>
      <c r="O20" s="25"/>
      <c r="P20" s="25"/>
      <c r="Q20" s="25"/>
      <c r="R20" s="1"/>
    </row>
    <row r="21" spans="2:18" ht="19" customHeight="1">
      <c r="B21" s="401"/>
      <c r="C21" s="401"/>
      <c r="D21" s="401"/>
      <c r="E21" s="174">
        <v>99202</v>
      </c>
      <c r="F21" s="175" t="s">
        <v>111</v>
      </c>
      <c r="G21" s="2"/>
      <c r="H21" s="3"/>
      <c r="I21" s="3"/>
      <c r="J21" s="4"/>
      <c r="K21" s="4"/>
      <c r="L21" s="4"/>
      <c r="M21" s="4"/>
      <c r="N21" s="21"/>
      <c r="O21" s="25"/>
      <c r="P21" s="25"/>
      <c r="Q21" s="25"/>
      <c r="R21" s="1"/>
    </row>
    <row r="22" spans="2:18" ht="19" customHeight="1">
      <c r="B22" s="398" t="s">
        <v>243</v>
      </c>
      <c r="C22" s="398"/>
      <c r="D22" s="398"/>
      <c r="E22" s="174">
        <v>99203</v>
      </c>
      <c r="F22" s="175" t="s">
        <v>112</v>
      </c>
      <c r="G22" s="2"/>
      <c r="H22" s="3"/>
      <c r="I22" s="3"/>
      <c r="J22" s="4"/>
      <c r="K22" s="4"/>
      <c r="L22" s="4"/>
      <c r="M22" s="4"/>
      <c r="N22" s="21"/>
      <c r="O22" s="25"/>
      <c r="P22" s="25"/>
      <c r="Q22" s="25"/>
      <c r="R22" s="1"/>
    </row>
    <row r="23" spans="2:18" ht="19" customHeight="1">
      <c r="B23" s="379" t="s">
        <v>244</v>
      </c>
      <c r="C23" s="379"/>
      <c r="D23" s="379"/>
      <c r="E23" s="174">
        <v>99204</v>
      </c>
      <c r="F23" s="175" t="s">
        <v>113</v>
      </c>
      <c r="G23" s="2"/>
      <c r="H23" s="3"/>
      <c r="I23" s="3"/>
      <c r="J23" s="4"/>
      <c r="K23" s="4"/>
      <c r="L23" s="4"/>
      <c r="M23" s="4"/>
      <c r="N23" s="21"/>
      <c r="O23" s="25"/>
      <c r="P23" s="25"/>
      <c r="Q23" s="25"/>
      <c r="R23" s="1"/>
    </row>
    <row r="24" spans="2:18" ht="19" customHeight="1">
      <c r="B24" s="379" t="s">
        <v>256</v>
      </c>
      <c r="C24" s="379"/>
      <c r="D24" s="379"/>
      <c r="E24" s="174">
        <v>99205</v>
      </c>
      <c r="F24" s="175" t="s">
        <v>114</v>
      </c>
      <c r="G24" s="2"/>
      <c r="H24" s="3"/>
      <c r="I24" s="3"/>
      <c r="J24" s="4"/>
      <c r="K24" s="4"/>
      <c r="L24" s="4"/>
      <c r="M24" s="4"/>
      <c r="N24" s="21"/>
      <c r="O24" s="25"/>
      <c r="P24" s="25"/>
      <c r="Q24" s="25"/>
      <c r="R24" s="1"/>
    </row>
    <row r="25" spans="2:18" ht="19" customHeight="1">
      <c r="B25" s="379" t="s">
        <v>242</v>
      </c>
      <c r="C25" s="379"/>
      <c r="D25" s="379"/>
      <c r="E25" s="174">
        <v>99385</v>
      </c>
      <c r="F25" s="176" t="s">
        <v>115</v>
      </c>
      <c r="G25" s="2"/>
      <c r="H25" s="3"/>
      <c r="I25" s="3"/>
      <c r="J25" s="4"/>
      <c r="K25" s="4"/>
      <c r="L25" s="4"/>
      <c r="M25" s="4"/>
      <c r="N25" s="21"/>
      <c r="O25" s="25"/>
      <c r="P25" s="25"/>
      <c r="Q25" s="25"/>
      <c r="R25" s="1"/>
    </row>
    <row r="26" spans="2:18" ht="19" customHeight="1">
      <c r="B26" s="288"/>
      <c r="C26" s="288"/>
      <c r="D26" s="288"/>
      <c r="E26" s="174">
        <v>99386</v>
      </c>
      <c r="F26" s="176" t="s">
        <v>116</v>
      </c>
      <c r="G26" s="2"/>
      <c r="H26" s="3"/>
      <c r="I26" s="3"/>
      <c r="J26" s="4"/>
      <c r="K26" s="4"/>
      <c r="L26" s="4"/>
      <c r="M26" s="4"/>
      <c r="N26" s="21"/>
      <c r="O26" s="25"/>
      <c r="P26" s="25"/>
      <c r="Q26" s="25"/>
      <c r="R26" s="1"/>
    </row>
    <row r="27" spans="2:18" ht="19" customHeight="1">
      <c r="B27" s="400" t="s">
        <v>150</v>
      </c>
      <c r="C27" s="401"/>
      <c r="D27" s="401"/>
      <c r="E27" s="174">
        <v>99387</v>
      </c>
      <c r="F27" s="176" t="s">
        <v>117</v>
      </c>
      <c r="G27" s="2"/>
      <c r="H27" s="3"/>
      <c r="I27" s="3"/>
      <c r="J27" s="4"/>
      <c r="K27" s="4"/>
      <c r="L27" s="4"/>
      <c r="M27" s="4"/>
      <c r="N27" s="21"/>
      <c r="O27" s="25"/>
      <c r="P27" s="25"/>
      <c r="Q27" s="25"/>
      <c r="R27" s="1"/>
    </row>
    <row r="28" spans="2:18" ht="19" customHeight="1">
      <c r="B28" s="258"/>
      <c r="C28" s="258"/>
      <c r="D28" s="258"/>
      <c r="E28" s="174">
        <v>99395</v>
      </c>
      <c r="F28" s="176" t="s">
        <v>118</v>
      </c>
      <c r="G28" s="2"/>
      <c r="H28" s="3"/>
      <c r="I28" s="3"/>
      <c r="J28" s="4"/>
      <c r="K28" s="4"/>
      <c r="L28" s="4"/>
      <c r="M28" s="4"/>
      <c r="N28" s="21"/>
      <c r="O28" s="25"/>
      <c r="P28" s="25"/>
      <c r="Q28" s="25"/>
      <c r="R28" s="1"/>
    </row>
    <row r="29" spans="2:18" ht="19" customHeight="1">
      <c r="B29" s="258"/>
      <c r="C29" s="258"/>
      <c r="D29" s="258"/>
      <c r="E29" s="174">
        <v>99396</v>
      </c>
      <c r="F29" s="176" t="s">
        <v>119</v>
      </c>
      <c r="G29" s="2"/>
      <c r="H29" s="3"/>
      <c r="I29" s="3"/>
      <c r="J29" s="4"/>
      <c r="K29" s="4"/>
      <c r="L29" s="4"/>
      <c r="M29" s="4"/>
      <c r="N29" s="21"/>
      <c r="O29" s="25"/>
      <c r="P29" s="25"/>
      <c r="Q29" s="25"/>
      <c r="R29" s="1"/>
    </row>
    <row r="30" spans="2:18" ht="19" customHeight="1">
      <c r="B30" s="258"/>
      <c r="C30" s="258"/>
      <c r="D30" s="258"/>
      <c r="E30" s="174">
        <v>99397</v>
      </c>
      <c r="F30" s="176" t="s">
        <v>120</v>
      </c>
      <c r="G30" s="2"/>
      <c r="H30" s="3"/>
      <c r="I30" s="3"/>
      <c r="J30" s="4"/>
      <c r="K30" s="4"/>
      <c r="L30" s="4"/>
      <c r="M30" s="4"/>
      <c r="N30" s="21"/>
      <c r="O30" s="25"/>
      <c r="P30" s="25"/>
      <c r="Q30" s="25"/>
      <c r="R30" s="1"/>
    </row>
    <row r="31" spans="2:18" ht="19" customHeight="1">
      <c r="B31" s="258"/>
      <c r="C31" s="258"/>
      <c r="D31" s="258"/>
      <c r="E31" s="174">
        <v>99221</v>
      </c>
      <c r="F31" s="175" t="s">
        <v>121</v>
      </c>
      <c r="G31" s="2"/>
      <c r="H31" s="3"/>
      <c r="I31" s="3"/>
      <c r="J31" s="4"/>
      <c r="K31" s="4"/>
      <c r="L31" s="4"/>
      <c r="M31" s="4"/>
      <c r="N31" s="21"/>
      <c r="O31" s="25"/>
      <c r="P31" s="25"/>
      <c r="Q31" s="25"/>
      <c r="R31" s="1"/>
    </row>
    <row r="32" spans="2:18" ht="19" customHeight="1">
      <c r="B32" s="258"/>
      <c r="C32" s="258"/>
      <c r="D32" s="258"/>
      <c r="E32" s="174">
        <v>99222</v>
      </c>
      <c r="F32" s="175" t="s">
        <v>122</v>
      </c>
      <c r="G32" s="2"/>
      <c r="H32" s="3"/>
      <c r="I32" s="3"/>
      <c r="J32" s="4"/>
      <c r="K32" s="4"/>
      <c r="L32" s="4"/>
      <c r="M32" s="4"/>
      <c r="N32" s="21"/>
      <c r="O32" s="25"/>
      <c r="P32" s="25"/>
      <c r="Q32" s="25"/>
      <c r="R32" s="1"/>
    </row>
    <row r="33" spans="2:18" ht="19" customHeight="1">
      <c r="B33" s="258"/>
      <c r="C33" s="258"/>
      <c r="D33" s="258"/>
      <c r="E33" s="174">
        <v>99223</v>
      </c>
      <c r="F33" s="175" t="s">
        <v>123</v>
      </c>
      <c r="G33" s="2"/>
      <c r="H33" s="3"/>
      <c r="I33" s="3"/>
      <c r="J33" s="4"/>
      <c r="K33" s="4"/>
      <c r="L33" s="4"/>
      <c r="M33" s="4"/>
      <c r="N33" s="21"/>
      <c r="O33" s="25"/>
      <c r="P33" s="25"/>
      <c r="Q33" s="25"/>
      <c r="R33" s="1"/>
    </row>
    <row r="34" spans="2:18" ht="19" customHeight="1">
      <c r="B34" s="258"/>
      <c r="C34" s="258"/>
      <c r="D34" s="258"/>
      <c r="E34" s="174">
        <v>99231</v>
      </c>
      <c r="F34" s="175" t="s">
        <v>124</v>
      </c>
      <c r="G34" s="2"/>
      <c r="H34" s="3"/>
      <c r="I34" s="3"/>
      <c r="J34" s="4"/>
      <c r="K34" s="4"/>
      <c r="L34" s="4"/>
      <c r="M34" s="4"/>
      <c r="N34" s="21"/>
      <c r="O34" s="25"/>
      <c r="P34" s="25"/>
      <c r="Q34" s="25"/>
      <c r="R34" s="1"/>
    </row>
    <row r="35" spans="2:18" ht="19" customHeight="1">
      <c r="B35" s="258"/>
      <c r="C35" s="258"/>
      <c r="D35" s="258"/>
      <c r="E35" s="174">
        <v>99232</v>
      </c>
      <c r="F35" s="175" t="s">
        <v>125</v>
      </c>
      <c r="G35" s="2"/>
      <c r="H35" s="3"/>
      <c r="I35" s="3"/>
      <c r="J35" s="4"/>
      <c r="K35" s="4"/>
      <c r="L35" s="4"/>
      <c r="M35" s="4"/>
      <c r="N35" s="21"/>
      <c r="O35" s="25"/>
      <c r="P35" s="25"/>
      <c r="Q35" s="25"/>
      <c r="R35" s="1"/>
    </row>
    <row r="36" spans="2:18" ht="19" customHeight="1">
      <c r="B36" s="258"/>
      <c r="C36" s="258"/>
      <c r="D36" s="258"/>
      <c r="E36" s="174">
        <v>99233</v>
      </c>
      <c r="F36" s="175" t="s">
        <v>126</v>
      </c>
      <c r="G36" s="2"/>
      <c r="H36" s="3"/>
      <c r="I36" s="3"/>
      <c r="J36" s="4"/>
      <c r="K36" s="4"/>
      <c r="L36" s="4"/>
      <c r="M36" s="4"/>
      <c r="N36" s="21"/>
      <c r="O36" s="25"/>
      <c r="P36" s="25"/>
      <c r="Q36" s="25"/>
      <c r="R36" s="1"/>
    </row>
    <row r="37" spans="2:18" ht="19" customHeight="1">
      <c r="B37" s="258"/>
      <c r="C37" s="258"/>
      <c r="D37" s="258"/>
      <c r="E37" s="5"/>
      <c r="F37" s="6"/>
      <c r="G37" s="7"/>
      <c r="H37" s="8"/>
      <c r="I37" s="8"/>
      <c r="J37" s="9"/>
      <c r="K37" s="9"/>
      <c r="L37" s="9"/>
      <c r="M37" s="9"/>
      <c r="N37" s="22"/>
      <c r="O37" s="25"/>
      <c r="P37" s="25"/>
      <c r="Q37" s="25"/>
      <c r="R37" s="1"/>
    </row>
    <row r="38" spans="2:18" ht="19" customHeight="1">
      <c r="B38" s="258"/>
      <c r="C38" s="258"/>
      <c r="D38" s="258"/>
      <c r="E38" s="5"/>
      <c r="F38" s="6"/>
      <c r="G38" s="7"/>
      <c r="H38" s="8"/>
      <c r="I38" s="8"/>
      <c r="J38" s="9"/>
      <c r="K38" s="9"/>
      <c r="L38" s="9"/>
      <c r="M38" s="9"/>
      <c r="N38" s="22"/>
      <c r="O38" s="25"/>
      <c r="P38" s="25"/>
      <c r="Q38" s="25"/>
      <c r="R38" s="1"/>
    </row>
    <row r="39" spans="2:18" ht="19" customHeight="1">
      <c r="B39" s="258"/>
      <c r="C39" s="258"/>
      <c r="D39" s="258"/>
      <c r="E39" s="5"/>
      <c r="F39" s="6"/>
      <c r="G39" s="7"/>
      <c r="H39" s="8"/>
      <c r="I39" s="8"/>
      <c r="J39" s="9"/>
      <c r="K39" s="9"/>
      <c r="L39" s="9"/>
      <c r="M39" s="9"/>
      <c r="N39" s="22"/>
      <c r="O39" s="25"/>
      <c r="P39" s="25"/>
      <c r="Q39" s="25"/>
      <c r="R39" s="1"/>
    </row>
    <row r="40" spans="2:18" ht="19" customHeight="1">
      <c r="B40" s="258"/>
      <c r="C40" s="258"/>
      <c r="D40" s="258"/>
      <c r="E40" s="5"/>
      <c r="F40" s="6"/>
      <c r="G40" s="7"/>
      <c r="H40" s="8"/>
      <c r="I40" s="8"/>
      <c r="J40" s="9"/>
      <c r="K40" s="9"/>
      <c r="L40" s="9"/>
      <c r="M40" s="9"/>
      <c r="N40" s="22"/>
      <c r="O40" s="25"/>
      <c r="P40" s="25"/>
      <c r="Q40" s="25"/>
      <c r="R40" s="1"/>
    </row>
    <row r="41" spans="2:18" ht="19" customHeight="1">
      <c r="B41" s="258"/>
      <c r="C41" s="258"/>
      <c r="D41" s="258"/>
      <c r="E41" s="5"/>
      <c r="F41" s="6"/>
      <c r="G41" s="7"/>
      <c r="H41" s="8"/>
      <c r="I41" s="8"/>
      <c r="J41" s="9"/>
      <c r="K41" s="9"/>
      <c r="L41" s="9"/>
      <c r="M41" s="9"/>
      <c r="N41" s="22"/>
      <c r="O41" s="25"/>
      <c r="P41" s="25"/>
      <c r="Q41" s="25"/>
      <c r="R41" s="1"/>
    </row>
    <row r="42" spans="2:18" ht="19" customHeight="1">
      <c r="B42" s="258"/>
      <c r="C42" s="258"/>
      <c r="D42" s="258"/>
      <c r="E42" s="5"/>
      <c r="F42" s="6"/>
      <c r="G42" s="7"/>
      <c r="H42" s="8"/>
      <c r="I42" s="8"/>
      <c r="J42" s="9"/>
      <c r="K42" s="9"/>
      <c r="L42" s="9"/>
      <c r="M42" s="9"/>
      <c r="N42" s="22"/>
      <c r="O42" s="25"/>
      <c r="P42" s="25"/>
      <c r="Q42" s="25"/>
      <c r="R42" s="1"/>
    </row>
    <row r="43" spans="2:18" ht="19" customHeight="1">
      <c r="B43" s="258"/>
      <c r="C43" s="258"/>
      <c r="D43" s="258"/>
      <c r="E43" s="5"/>
      <c r="F43" s="6"/>
      <c r="G43" s="7"/>
      <c r="H43" s="8"/>
      <c r="I43" s="8"/>
      <c r="J43" s="9"/>
      <c r="K43" s="9"/>
      <c r="L43" s="9"/>
      <c r="M43" s="9"/>
      <c r="N43" s="22"/>
      <c r="O43" s="25"/>
      <c r="P43" s="25"/>
      <c r="Q43" s="25"/>
      <c r="R43" s="1"/>
    </row>
    <row r="44" spans="2:18" ht="19" customHeight="1">
      <c r="B44" s="258"/>
      <c r="C44" s="258"/>
      <c r="D44" s="258"/>
      <c r="E44" s="5"/>
      <c r="F44" s="6"/>
      <c r="G44" s="7"/>
      <c r="H44" s="8"/>
      <c r="I44" s="8"/>
      <c r="J44" s="9"/>
      <c r="K44" s="9"/>
      <c r="L44" s="9"/>
      <c r="M44" s="9"/>
      <c r="N44" s="22"/>
      <c r="O44" s="25"/>
      <c r="P44" s="25"/>
      <c r="Q44" s="25"/>
      <c r="R44" s="1"/>
    </row>
    <row r="45" spans="2:18" ht="19" customHeight="1" thickBot="1">
      <c r="B45" s="258"/>
      <c r="C45" s="258"/>
      <c r="D45" s="258"/>
      <c r="E45" s="10"/>
      <c r="F45" s="11"/>
      <c r="G45" s="12"/>
      <c r="H45" s="13"/>
      <c r="I45" s="13"/>
      <c r="J45" s="14"/>
      <c r="K45" s="14"/>
      <c r="L45" s="14"/>
      <c r="M45" s="14"/>
      <c r="N45" s="23"/>
      <c r="O45" s="26"/>
      <c r="P45" s="26"/>
      <c r="Q45" s="26"/>
      <c r="R45" s="11"/>
    </row>
    <row r="46" spans="2:18">
      <c r="B46" s="258"/>
      <c r="C46" s="258"/>
      <c r="D46" s="258"/>
    </row>
    <row r="47" spans="2:18">
      <c r="B47" s="258"/>
      <c r="C47" s="258"/>
      <c r="D47" s="258"/>
    </row>
    <row r="48" spans="2:18">
      <c r="B48" s="258"/>
      <c r="C48" s="258"/>
      <c r="D48" s="258"/>
    </row>
    <row r="49" spans="2:4">
      <c r="B49" s="258"/>
      <c r="C49" s="258"/>
      <c r="D49" s="258"/>
    </row>
    <row r="50" spans="2:4">
      <c r="B50" s="258"/>
      <c r="C50" s="258"/>
      <c r="D50" s="258"/>
    </row>
    <row r="51" spans="2:4">
      <c r="B51" s="258"/>
      <c r="C51" s="258"/>
      <c r="D51" s="258"/>
    </row>
    <row r="52" spans="2:4">
      <c r="B52" s="258"/>
      <c r="C52" s="258"/>
      <c r="D52" s="258"/>
    </row>
    <row r="53" spans="2:4">
      <c r="B53" s="258"/>
      <c r="C53" s="258"/>
      <c r="D53" s="258"/>
    </row>
    <row r="54" spans="2:4">
      <c r="B54" s="258"/>
      <c r="C54" s="258"/>
      <c r="D54" s="258"/>
    </row>
    <row r="55" spans="2:4">
      <c r="B55" s="258"/>
      <c r="C55" s="258"/>
      <c r="D55" s="258"/>
    </row>
    <row r="56" spans="2:4">
      <c r="B56" s="258"/>
      <c r="C56" s="258"/>
      <c r="D56" s="258"/>
    </row>
    <row r="57" spans="2:4">
      <c r="B57" s="258"/>
      <c r="C57" s="258"/>
      <c r="D57" s="258"/>
    </row>
    <row r="58" spans="2:4">
      <c r="B58" s="258"/>
      <c r="C58" s="258"/>
      <c r="D58" s="258"/>
    </row>
    <row r="59" spans="2:4">
      <c r="B59" s="258"/>
      <c r="C59" s="258"/>
      <c r="D59" s="258"/>
    </row>
    <row r="60" spans="2:4">
      <c r="B60" s="258"/>
      <c r="C60" s="258"/>
      <c r="D60" s="258"/>
    </row>
    <row r="61" spans="2:4">
      <c r="B61" s="258"/>
      <c r="C61" s="258"/>
      <c r="D61" s="258"/>
    </row>
    <row r="62" spans="2:4">
      <c r="B62" s="258"/>
      <c r="C62" s="258"/>
      <c r="D62" s="258"/>
    </row>
    <row r="63" spans="2:4">
      <c r="B63" s="258"/>
      <c r="C63" s="258"/>
      <c r="D63" s="258"/>
    </row>
    <row r="64" spans="2:4">
      <c r="B64" s="258"/>
      <c r="C64" s="258"/>
      <c r="D64" s="258"/>
    </row>
    <row r="65" spans="2:4">
      <c r="B65" s="258"/>
      <c r="C65" s="258"/>
      <c r="D65" s="258"/>
    </row>
    <row r="66" spans="2:4">
      <c r="B66" s="258"/>
      <c r="C66" s="258"/>
      <c r="D66" s="258"/>
    </row>
    <row r="67" spans="2:4">
      <c r="B67" s="258"/>
      <c r="C67" s="258"/>
      <c r="D67" s="258"/>
    </row>
    <row r="68" spans="2:4">
      <c r="B68" s="258"/>
      <c r="C68" s="258"/>
      <c r="D68" s="258"/>
    </row>
    <row r="69" spans="2:4">
      <c r="B69" s="258"/>
      <c r="C69" s="258"/>
      <c r="D69" s="258"/>
    </row>
    <row r="70" spans="2:4">
      <c r="B70" s="258"/>
      <c r="C70" s="258"/>
      <c r="D70" s="258"/>
    </row>
    <row r="71" spans="2:4">
      <c r="B71" s="258"/>
      <c r="C71" s="258"/>
      <c r="D71" s="258"/>
    </row>
    <row r="72" spans="2:4">
      <c r="B72" s="258"/>
      <c r="C72" s="258"/>
      <c r="D72" s="258"/>
    </row>
    <row r="73" spans="2:4">
      <c r="B73" s="258"/>
      <c r="C73" s="258"/>
      <c r="D73" s="258"/>
    </row>
    <row r="74" spans="2:4">
      <c r="B74" s="258"/>
      <c r="C74" s="258"/>
      <c r="D74" s="258"/>
    </row>
    <row r="75" spans="2:4">
      <c r="B75" s="258"/>
      <c r="C75" s="258"/>
      <c r="D75" s="258"/>
    </row>
    <row r="76" spans="2:4">
      <c r="B76" s="258"/>
      <c r="C76" s="258"/>
      <c r="D76" s="258"/>
    </row>
    <row r="77" spans="2:4">
      <c r="B77" s="258"/>
      <c r="C77" s="258"/>
      <c r="D77" s="258"/>
    </row>
    <row r="78" spans="2:4">
      <c r="B78" s="258"/>
      <c r="C78" s="258"/>
      <c r="D78" s="258"/>
    </row>
    <row r="79" spans="2:4">
      <c r="B79" s="258"/>
      <c r="C79" s="258"/>
      <c r="D79" s="258"/>
    </row>
  </sheetData>
  <mergeCells count="17">
    <mergeCell ref="F9:R9"/>
    <mergeCell ref="F7:R7"/>
    <mergeCell ref="B25:D25"/>
    <mergeCell ref="B27:D27"/>
    <mergeCell ref="E14:F14"/>
    <mergeCell ref="E15:F15"/>
    <mergeCell ref="H12:R12"/>
    <mergeCell ref="B8:D9"/>
    <mergeCell ref="B20:D21"/>
    <mergeCell ref="B24:D24"/>
    <mergeCell ref="B22:D22"/>
    <mergeCell ref="B16:D17"/>
    <mergeCell ref="B18:D19"/>
    <mergeCell ref="B23:D23"/>
    <mergeCell ref="B10:D11"/>
    <mergeCell ref="B12:D13"/>
    <mergeCell ref="B14:D15"/>
  </mergeCells>
  <hyperlinks>
    <hyperlink ref="B23:D23" location="'2024 All Payor Quality Measures'!A1" display="All-Payor Quality Measures" xr:uid="{41A8425B-BE99-4763-A483-889F1637A3DF}"/>
    <hyperlink ref="B25:D25" location="'Reporting Cadence'!A1" display="Reporting Cadence" xr:uid="{78560F6D-5DCC-42B1-B2AA-9470AF111E35}"/>
    <hyperlink ref="B10:D11" location="'General Fiscal Health Wksht'!A1" display="Fiscal Health Worksheet" xr:uid="{C0B201A0-4BE9-41F3-9D33-BBE7BE1C3182}"/>
    <hyperlink ref="B12:D13" location="'Revenue Overview'!A1" display="Revenue" xr:uid="{073738F0-2F63-49EB-A875-A1D09C362F18}"/>
    <hyperlink ref="B14:D15" location="'Payor Mix &amp; Collections'!A1" display="Payor Mix &amp; Collections" xr:uid="{07DDA301-1439-6642-9904-18A059FBA89E}"/>
    <hyperlink ref="B8:D9" location="Dashboard!A1" display="Dashboard" xr:uid="{C523F409-620A-9340-9786-9C20D320480D}"/>
    <hyperlink ref="B18:D19" location="'Front Desk Admin'!A1" display="Front Desk Operations" xr:uid="{E488BA72-9248-0D46-B85C-5B2D466F50CB}"/>
    <hyperlink ref="B20:D21" location="'Claims Data'!A1" display="Claims Data" xr:uid="{084D6E76-5DD5-D241-A102-9E61DFAB9FF6}"/>
    <hyperlink ref="B24:D24" location="'CY Quality Measure Resources'!A1" display="CY Quality Measure Resources" xr:uid="{DD932D1C-DB47-9146-BE4C-938F4507C931}"/>
    <hyperlink ref="B27:D27" location="'NC AHEC '!A1" display="AHEC Practice Support" xr:uid="{BB59F12B-1537-B842-822B-622E2E9AB9CA}"/>
  </hyperlink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05370-DB46-4F30-872E-8C8EC2397B3A}">
  <sheetPr codeName="Sheet12"/>
  <dimension ref="B1:AK88"/>
  <sheetViews>
    <sheetView topLeftCell="A2" zoomScaleNormal="100" workbookViewId="0">
      <pane xSplit="4" topLeftCell="F1" activePane="topRight" state="frozen"/>
      <selection activeCell="B15" sqref="B15:D15"/>
      <selection pane="topRight" activeCell="L10" sqref="L10:M10"/>
    </sheetView>
  </sheetViews>
  <sheetFormatPr defaultColWidth="8.81640625" defaultRowHeight="16"/>
  <cols>
    <col min="1" max="1" width="0" hidden="1" customWidth="1"/>
    <col min="2" max="3" width="10.26953125" style="259" customWidth="1"/>
    <col min="4" max="4" width="17.453125" style="259" customWidth="1"/>
    <col min="5" max="5" width="25.1796875" customWidth="1"/>
  </cols>
  <sheetData>
    <row r="1" spans="2:31">
      <c r="B1" s="258"/>
      <c r="C1" s="258"/>
      <c r="D1" s="258"/>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row>
    <row r="2" spans="2:31">
      <c r="B2" s="258"/>
      <c r="C2" s="258"/>
      <c r="D2" s="258"/>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row>
    <row r="3" spans="2:31" ht="18" customHeight="1">
      <c r="B3" s="258"/>
      <c r="C3" s="258"/>
      <c r="D3" s="258"/>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row>
    <row r="4" spans="2:31">
      <c r="B4" s="258"/>
      <c r="C4" s="258"/>
      <c r="D4" s="258"/>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row>
    <row r="5" spans="2:31">
      <c r="B5" s="258"/>
      <c r="C5" s="258"/>
      <c r="D5" s="258"/>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row>
    <row r="6" spans="2:31" ht="21" customHeight="1">
      <c r="B6" s="258"/>
      <c r="C6" s="258"/>
      <c r="D6" s="258"/>
      <c r="E6" s="49" t="s">
        <v>148</v>
      </c>
      <c r="F6" s="463" t="s">
        <v>255</v>
      </c>
      <c r="G6" s="463"/>
      <c r="H6" s="463"/>
      <c r="I6" s="463"/>
      <c r="J6" s="463"/>
      <c r="K6" s="463"/>
      <c r="L6" s="463"/>
      <c r="M6" s="463"/>
      <c r="N6" s="463"/>
      <c r="O6" s="463"/>
      <c r="P6" s="463"/>
      <c r="Q6" s="463"/>
    </row>
    <row r="7" spans="2:31" ht="18.5">
      <c r="B7" s="258"/>
      <c r="C7" s="258"/>
      <c r="D7" s="258"/>
      <c r="E7" s="49"/>
      <c r="F7" s="76"/>
      <c r="G7" s="76"/>
      <c r="H7" s="76"/>
      <c r="I7" s="76"/>
    </row>
    <row r="8" spans="2:31" ht="18.5">
      <c r="B8" s="401" t="s">
        <v>184</v>
      </c>
      <c r="C8" s="401"/>
      <c r="D8" s="401"/>
      <c r="E8" s="49" t="s">
        <v>147</v>
      </c>
      <c r="F8" s="464" t="s">
        <v>268</v>
      </c>
      <c r="G8" s="464"/>
      <c r="H8" s="464"/>
      <c r="I8" s="464"/>
      <c r="J8" s="464"/>
      <c r="K8" s="464"/>
      <c r="L8" s="464"/>
      <c r="M8" s="464"/>
      <c r="N8" s="464"/>
      <c r="O8" s="464"/>
      <c r="P8" s="464"/>
      <c r="Q8" s="464"/>
      <c r="R8" s="464"/>
      <c r="S8" s="464"/>
      <c r="T8" s="464"/>
      <c r="U8" s="464"/>
      <c r="V8" s="464"/>
      <c r="W8" s="464"/>
      <c r="X8" s="464"/>
      <c r="Y8" s="464"/>
    </row>
    <row r="9" spans="2:31" ht="14.5">
      <c r="B9" s="401"/>
      <c r="C9" s="401"/>
      <c r="D9" s="401"/>
    </row>
    <row r="10" spans="2:31" ht="15" customHeight="1">
      <c r="B10" s="401" t="s">
        <v>261</v>
      </c>
      <c r="C10" s="401"/>
      <c r="D10" s="401"/>
      <c r="E10" s="100" t="s">
        <v>160</v>
      </c>
      <c r="F10" s="416" t="s">
        <v>14</v>
      </c>
      <c r="G10" s="418"/>
      <c r="H10" s="416" t="s">
        <v>15</v>
      </c>
      <c r="I10" s="418"/>
      <c r="J10" s="416" t="s">
        <v>16</v>
      </c>
      <c r="K10" s="418"/>
      <c r="L10" s="416" t="s">
        <v>17</v>
      </c>
      <c r="M10" s="418"/>
      <c r="N10" s="416" t="s">
        <v>18</v>
      </c>
      <c r="O10" s="413"/>
      <c r="P10" s="417" t="s">
        <v>19</v>
      </c>
      <c r="Q10" s="413"/>
      <c r="R10" s="412" t="s">
        <v>20</v>
      </c>
      <c r="S10" s="413"/>
      <c r="T10" s="412" t="s">
        <v>21</v>
      </c>
      <c r="U10" s="413"/>
      <c r="V10" s="412" t="s">
        <v>44</v>
      </c>
      <c r="W10" s="413"/>
      <c r="X10" s="412" t="s">
        <v>45</v>
      </c>
      <c r="Y10" s="413"/>
      <c r="Z10" s="412" t="s">
        <v>46</v>
      </c>
      <c r="AA10" s="413"/>
      <c r="AB10" s="412" t="s">
        <v>47</v>
      </c>
      <c r="AC10" s="413"/>
    </row>
    <row r="11" spans="2:31" ht="14.5">
      <c r="B11" s="401"/>
      <c r="C11" s="401"/>
      <c r="D11" s="401"/>
      <c r="E11" s="79"/>
      <c r="F11" s="80" t="s">
        <v>79</v>
      </c>
      <c r="G11" s="81" t="s">
        <v>80</v>
      </c>
      <c r="H11" s="80" t="s">
        <v>79</v>
      </c>
      <c r="I11" s="81" t="s">
        <v>80</v>
      </c>
      <c r="J11" s="80" t="s">
        <v>79</v>
      </c>
      <c r="K11" s="81" t="s">
        <v>80</v>
      </c>
      <c r="L11" s="80" t="s">
        <v>79</v>
      </c>
      <c r="M11" s="81" t="s">
        <v>80</v>
      </c>
      <c r="N11" s="80" t="s">
        <v>79</v>
      </c>
      <c r="O11" s="81" t="s">
        <v>80</v>
      </c>
      <c r="P11" s="80" t="s">
        <v>79</v>
      </c>
      <c r="Q11" s="81" t="s">
        <v>80</v>
      </c>
      <c r="R11" s="80" t="s">
        <v>79</v>
      </c>
      <c r="S11" s="81" t="s">
        <v>80</v>
      </c>
      <c r="T11" s="80" t="s">
        <v>79</v>
      </c>
      <c r="U11" s="81" t="s">
        <v>80</v>
      </c>
      <c r="V11" s="80" t="s">
        <v>79</v>
      </c>
      <c r="W11" s="81" t="s">
        <v>80</v>
      </c>
      <c r="X11" s="80" t="s">
        <v>79</v>
      </c>
      <c r="Y11" s="81" t="s">
        <v>80</v>
      </c>
      <c r="Z11" s="80" t="s">
        <v>79</v>
      </c>
      <c r="AA11" s="81" t="s">
        <v>80</v>
      </c>
      <c r="AB11" s="80" t="s">
        <v>79</v>
      </c>
      <c r="AC11" s="81" t="s">
        <v>80</v>
      </c>
    </row>
    <row r="12" spans="2:31" ht="15" customHeight="1">
      <c r="B12" s="401" t="s">
        <v>5</v>
      </c>
      <c r="C12" s="401"/>
      <c r="D12" s="452"/>
      <c r="E12" s="86" t="s">
        <v>158</v>
      </c>
      <c r="F12" s="116">
        <v>0</v>
      </c>
      <c r="G12" s="115">
        <f>IF($F$15,F12/$F$15,0)</f>
        <v>0</v>
      </c>
      <c r="H12" s="116">
        <v>0</v>
      </c>
      <c r="I12" s="115">
        <f>IF($H$15,H12/$H$15,0)</f>
        <v>0</v>
      </c>
      <c r="J12" s="121">
        <v>0</v>
      </c>
      <c r="K12" s="115">
        <f>IF($J$15,J12/$J$15,0)</f>
        <v>0</v>
      </c>
      <c r="L12" s="121">
        <v>0</v>
      </c>
      <c r="M12" s="115">
        <f>IF($L$15,L12/$L$15,0)</f>
        <v>0</v>
      </c>
      <c r="N12" s="121">
        <v>0</v>
      </c>
      <c r="O12" s="115">
        <f>IF($N$15,N12/$N$15,0)</f>
        <v>0</v>
      </c>
      <c r="P12" s="121">
        <v>0</v>
      </c>
      <c r="Q12" s="115">
        <f>IF($P$15,P12/$P$15,0)</f>
        <v>0</v>
      </c>
      <c r="R12" s="121">
        <v>0</v>
      </c>
      <c r="S12" s="115">
        <f>IF($R$15,R12/$R$15,0)</f>
        <v>0</v>
      </c>
      <c r="T12" s="121">
        <v>0</v>
      </c>
      <c r="U12" s="115">
        <f>IF($T$15,T12/$T$15,0)</f>
        <v>0</v>
      </c>
      <c r="V12" s="121">
        <v>0</v>
      </c>
      <c r="W12" s="115">
        <f>IF($V$15,V12/$V$15,0)</f>
        <v>0</v>
      </c>
      <c r="X12" s="121">
        <v>0</v>
      </c>
      <c r="Y12" s="115">
        <f>IF($X$15,X12/$X$15,0)</f>
        <v>0</v>
      </c>
      <c r="Z12" s="121">
        <v>0</v>
      </c>
      <c r="AA12" s="115">
        <f>IF($Z$15,Z12/$Z$15,0)</f>
        <v>0</v>
      </c>
      <c r="AB12" s="121">
        <v>0</v>
      </c>
      <c r="AC12" s="115">
        <f>IF($AB$15,AB12/$AB$15,0)</f>
        <v>0</v>
      </c>
    </row>
    <row r="13" spans="2:31" ht="15" customHeight="1">
      <c r="B13" s="401"/>
      <c r="C13" s="401"/>
      <c r="D13" s="452"/>
      <c r="E13" s="87" t="s">
        <v>165</v>
      </c>
      <c r="F13" s="116">
        <v>0</v>
      </c>
      <c r="G13" s="115">
        <f t="shared" ref="G13:G14" si="0">IF($F$15,F13/$F$15,0)</f>
        <v>0</v>
      </c>
      <c r="H13" s="116">
        <v>0</v>
      </c>
      <c r="I13" s="115">
        <f t="shared" ref="I13:I14" si="1">IF($H$15,H13/$H$15,0)</f>
        <v>0</v>
      </c>
      <c r="J13" s="121">
        <v>0</v>
      </c>
      <c r="K13" s="115">
        <f t="shared" ref="K13:K14" si="2">IF($J$15,J13/$J$15,0)</f>
        <v>0</v>
      </c>
      <c r="L13" s="121">
        <v>0</v>
      </c>
      <c r="M13" s="115">
        <f t="shared" ref="M13:M14" si="3">IF($L$15,L13/$L$15,0)</f>
        <v>0</v>
      </c>
      <c r="N13" s="121">
        <v>0</v>
      </c>
      <c r="O13" s="115">
        <f t="shared" ref="O13:O14" si="4">IF($N$15,N13/$N$15,0)</f>
        <v>0</v>
      </c>
      <c r="P13" s="121">
        <v>0</v>
      </c>
      <c r="Q13" s="115">
        <f t="shared" ref="Q13:Q14" si="5">IF($P$15,P13/$P$15,0)</f>
        <v>0</v>
      </c>
      <c r="R13" s="121">
        <v>0</v>
      </c>
      <c r="S13" s="115">
        <f t="shared" ref="S13:S14" si="6">IF($R$15,R13/$R$15,0)</f>
        <v>0</v>
      </c>
      <c r="T13" s="121">
        <v>0</v>
      </c>
      <c r="U13" s="115">
        <f t="shared" ref="U13:U14" si="7">IF($T$15,T13/$T$15,0)</f>
        <v>0</v>
      </c>
      <c r="V13" s="121">
        <v>0</v>
      </c>
      <c r="W13" s="115">
        <f t="shared" ref="W13:W14" si="8">IF($V$15,V13/$V$15,0)</f>
        <v>0</v>
      </c>
      <c r="X13" s="121">
        <v>0</v>
      </c>
      <c r="Y13" s="115">
        <f t="shared" ref="Y13:Y14" si="9">IF($X$15,X13/$X$15,0)</f>
        <v>0</v>
      </c>
      <c r="Z13" s="121">
        <v>0</v>
      </c>
      <c r="AA13" s="115">
        <f t="shared" ref="AA13:AA14" si="10">IF($Z$15,Z13/$Z$15,0)</f>
        <v>0</v>
      </c>
      <c r="AB13" s="121">
        <v>0</v>
      </c>
      <c r="AC13" s="115">
        <f t="shared" ref="AC13:AC14" si="11">IF($AB$15,AB13/$AB$15,0)</f>
        <v>0</v>
      </c>
    </row>
    <row r="14" spans="2:31" ht="16" customHeight="1">
      <c r="B14" s="401" t="s">
        <v>249</v>
      </c>
      <c r="C14" s="401"/>
      <c r="D14" s="401"/>
      <c r="E14" s="87" t="s">
        <v>159</v>
      </c>
      <c r="F14" s="116">
        <v>0</v>
      </c>
      <c r="G14" s="115">
        <f t="shared" si="0"/>
        <v>0</v>
      </c>
      <c r="H14" s="116">
        <v>0</v>
      </c>
      <c r="I14" s="115">
        <f t="shared" si="1"/>
        <v>0</v>
      </c>
      <c r="J14" s="121">
        <v>0</v>
      </c>
      <c r="K14" s="115">
        <f t="shared" si="2"/>
        <v>0</v>
      </c>
      <c r="L14" s="121">
        <v>0</v>
      </c>
      <c r="M14" s="115">
        <f t="shared" si="3"/>
        <v>0</v>
      </c>
      <c r="N14" s="121">
        <v>0</v>
      </c>
      <c r="O14" s="115">
        <f t="shared" si="4"/>
        <v>0</v>
      </c>
      <c r="P14" s="121">
        <v>0</v>
      </c>
      <c r="Q14" s="115">
        <f t="shared" si="5"/>
        <v>0</v>
      </c>
      <c r="R14" s="121">
        <v>0</v>
      </c>
      <c r="S14" s="115">
        <f t="shared" si="6"/>
        <v>0</v>
      </c>
      <c r="T14" s="121">
        <v>0</v>
      </c>
      <c r="U14" s="115">
        <f t="shared" si="7"/>
        <v>0</v>
      </c>
      <c r="V14" s="121">
        <v>0</v>
      </c>
      <c r="W14" s="115">
        <f t="shared" si="8"/>
        <v>0</v>
      </c>
      <c r="X14" s="121">
        <v>0</v>
      </c>
      <c r="Y14" s="115">
        <f t="shared" si="9"/>
        <v>0</v>
      </c>
      <c r="Z14" s="121">
        <v>0</v>
      </c>
      <c r="AA14" s="115">
        <f t="shared" si="10"/>
        <v>0</v>
      </c>
      <c r="AB14" s="121">
        <v>0</v>
      </c>
      <c r="AC14" s="115">
        <f t="shared" si="11"/>
        <v>0</v>
      </c>
    </row>
    <row r="15" spans="2:31" ht="15" customHeight="1">
      <c r="B15" s="401"/>
      <c r="C15" s="401"/>
      <c r="D15" s="401"/>
      <c r="E15" s="82" t="s">
        <v>88</v>
      </c>
      <c r="F15" s="83">
        <f>SUM(F12:F14)</f>
        <v>0</v>
      </c>
      <c r="G15" s="84"/>
      <c r="H15" s="83">
        <f>SUM(H12:H14)</f>
        <v>0</v>
      </c>
      <c r="I15" s="84"/>
      <c r="J15" s="85">
        <f>SUM(J12:J14)</f>
        <v>0</v>
      </c>
      <c r="K15" s="84"/>
      <c r="L15" s="85">
        <f>SUM(L12:L14)</f>
        <v>0</v>
      </c>
      <c r="M15" s="84"/>
      <c r="N15" s="85">
        <f>SUM(N12:N14)</f>
        <v>0</v>
      </c>
      <c r="O15" s="84"/>
      <c r="P15" s="85">
        <f>SUM(P12:P14)</f>
        <v>0</v>
      </c>
      <c r="Q15" s="84"/>
      <c r="R15" s="85">
        <f>SUM(R12:R14)</f>
        <v>0</v>
      </c>
      <c r="S15" s="84"/>
      <c r="T15" s="85">
        <f>SUM(T12:T14)</f>
        <v>0</v>
      </c>
      <c r="U15" s="84"/>
      <c r="V15" s="85">
        <f>SUM(V12:V14)</f>
        <v>0</v>
      </c>
      <c r="W15" s="84"/>
      <c r="X15" s="85">
        <f>SUM(X12:X14)</f>
        <v>0</v>
      </c>
      <c r="Y15" s="84"/>
      <c r="Z15" s="85">
        <f>SUM(Z12:Z14)</f>
        <v>0</v>
      </c>
      <c r="AA15" s="84"/>
      <c r="AB15" s="85">
        <f>SUM(AB12:AB14)</f>
        <v>0</v>
      </c>
      <c r="AC15" s="84"/>
    </row>
    <row r="16" spans="2:31" ht="15" customHeight="1">
      <c r="B16" s="401" t="s">
        <v>93</v>
      </c>
      <c r="C16" s="401"/>
      <c r="D16" s="401"/>
      <c r="E16" s="77"/>
      <c r="F16" s="97"/>
      <c r="G16" s="77"/>
      <c r="H16" s="98"/>
      <c r="I16" s="77"/>
      <c r="J16" s="98"/>
      <c r="K16" s="77"/>
      <c r="L16" s="98"/>
      <c r="M16" s="77"/>
      <c r="N16" s="98"/>
      <c r="O16" s="77"/>
      <c r="P16" s="98"/>
      <c r="Q16" s="77"/>
      <c r="R16" s="98"/>
      <c r="S16" s="77"/>
      <c r="T16" s="98"/>
      <c r="U16" s="77"/>
      <c r="V16" s="98"/>
      <c r="W16" s="77"/>
      <c r="X16" s="98"/>
      <c r="Y16" s="77"/>
      <c r="Z16" s="98"/>
      <c r="AA16" s="77"/>
      <c r="AB16" s="98"/>
      <c r="AC16" s="77"/>
    </row>
    <row r="17" spans="2:37" ht="15" customHeight="1">
      <c r="B17" s="401"/>
      <c r="C17" s="401"/>
      <c r="D17" s="401"/>
      <c r="E17" s="100" t="s">
        <v>161</v>
      </c>
      <c r="F17" s="416" t="s">
        <v>14</v>
      </c>
      <c r="G17" s="418"/>
      <c r="H17" s="416" t="s">
        <v>15</v>
      </c>
      <c r="I17" s="418"/>
      <c r="J17" s="416" t="s">
        <v>16</v>
      </c>
      <c r="K17" s="418"/>
      <c r="L17" s="416" t="s">
        <v>17</v>
      </c>
      <c r="M17" s="418"/>
      <c r="N17" s="416" t="s">
        <v>18</v>
      </c>
      <c r="O17" s="413"/>
      <c r="P17" s="417" t="s">
        <v>19</v>
      </c>
      <c r="Q17" s="413"/>
      <c r="R17" s="412" t="s">
        <v>20</v>
      </c>
      <c r="S17" s="413"/>
      <c r="T17" s="412" t="s">
        <v>21</v>
      </c>
      <c r="U17" s="413"/>
      <c r="V17" s="412" t="s">
        <v>44</v>
      </c>
      <c r="W17" s="413"/>
      <c r="X17" s="412" t="s">
        <v>45</v>
      </c>
      <c r="Y17" s="413"/>
      <c r="Z17" s="412" t="s">
        <v>46</v>
      </c>
      <c r="AA17" s="413"/>
      <c r="AB17" s="412" t="s">
        <v>47</v>
      </c>
      <c r="AC17" s="413"/>
    </row>
    <row r="18" spans="2:37" ht="14.5">
      <c r="B18" s="405" t="s">
        <v>257</v>
      </c>
      <c r="C18" s="405"/>
      <c r="D18" s="405"/>
      <c r="E18" s="79"/>
      <c r="F18" s="80" t="s">
        <v>79</v>
      </c>
      <c r="G18" s="81" t="s">
        <v>80</v>
      </c>
      <c r="H18" s="80" t="s">
        <v>79</v>
      </c>
      <c r="I18" s="81" t="s">
        <v>80</v>
      </c>
      <c r="J18" s="80" t="s">
        <v>79</v>
      </c>
      <c r="K18" s="81" t="s">
        <v>80</v>
      </c>
      <c r="L18" s="80" t="s">
        <v>79</v>
      </c>
      <c r="M18" s="81" t="s">
        <v>80</v>
      </c>
      <c r="N18" s="80" t="s">
        <v>79</v>
      </c>
      <c r="O18" s="81" t="s">
        <v>80</v>
      </c>
      <c r="P18" s="80" t="s">
        <v>79</v>
      </c>
      <c r="Q18" s="81" t="s">
        <v>80</v>
      </c>
      <c r="R18" s="80" t="s">
        <v>79</v>
      </c>
      <c r="S18" s="81" t="s">
        <v>80</v>
      </c>
      <c r="T18" s="80" t="s">
        <v>79</v>
      </c>
      <c r="U18" s="81" t="s">
        <v>80</v>
      </c>
      <c r="V18" s="80" t="s">
        <v>79</v>
      </c>
      <c r="W18" s="81" t="s">
        <v>80</v>
      </c>
      <c r="X18" s="80" t="s">
        <v>79</v>
      </c>
      <c r="Y18" s="81" t="s">
        <v>80</v>
      </c>
      <c r="Z18" s="80" t="s">
        <v>79</v>
      </c>
      <c r="AA18" s="81" t="s">
        <v>80</v>
      </c>
      <c r="AB18" s="80" t="s">
        <v>79</v>
      </c>
      <c r="AC18" s="81" t="s">
        <v>80</v>
      </c>
    </row>
    <row r="19" spans="2:37" ht="14.5">
      <c r="B19" s="405"/>
      <c r="C19" s="405"/>
      <c r="D19" s="405"/>
      <c r="E19" s="86" t="s">
        <v>162</v>
      </c>
      <c r="F19" s="121">
        <v>0</v>
      </c>
      <c r="G19" s="115">
        <f>IF($F$22,F19/$F$22,0)</f>
        <v>0</v>
      </c>
      <c r="H19" s="121">
        <v>0</v>
      </c>
      <c r="I19" s="115">
        <f>IF($H$22,H19/$H$22,0)</f>
        <v>0</v>
      </c>
      <c r="J19" s="121">
        <v>0</v>
      </c>
      <c r="K19" s="115">
        <f>IF($J$22,J19/$J$22,0)</f>
        <v>0</v>
      </c>
      <c r="L19" s="121">
        <v>0</v>
      </c>
      <c r="M19" s="115">
        <f>IF($L$22,L19/$L$22,0)</f>
        <v>0</v>
      </c>
      <c r="N19" s="121">
        <v>0</v>
      </c>
      <c r="O19" s="115">
        <f>IF($N$22,N19/$N$22,0)</f>
        <v>0</v>
      </c>
      <c r="P19" s="121">
        <v>0</v>
      </c>
      <c r="Q19" s="115">
        <f>IF($P$22,P19/$P$22,0)</f>
        <v>0</v>
      </c>
      <c r="R19" s="121">
        <v>0</v>
      </c>
      <c r="S19" s="115">
        <f>IF($R$22,R19/$R$22,0)</f>
        <v>0</v>
      </c>
      <c r="T19" s="121">
        <v>0</v>
      </c>
      <c r="U19" s="115">
        <f>IF($T$22,T19/$T$22,0)</f>
        <v>0</v>
      </c>
      <c r="V19" s="121">
        <v>0</v>
      </c>
      <c r="W19" s="115">
        <f>IF($V$22,V19/$V$22,0)</f>
        <v>0</v>
      </c>
      <c r="X19" s="121">
        <v>0</v>
      </c>
      <c r="Y19" s="115">
        <f>IF($X$22,X19/$X$22,0)</f>
        <v>0</v>
      </c>
      <c r="Z19" s="121">
        <v>0</v>
      </c>
      <c r="AA19" s="115">
        <f>IF($Z$22,Z19/$Z$22,0)</f>
        <v>0</v>
      </c>
      <c r="AB19" s="121">
        <v>0</v>
      </c>
      <c r="AC19" s="115">
        <f>IF($AB$22,AB19/$AB$22,0)</f>
        <v>0</v>
      </c>
    </row>
    <row r="20" spans="2:37" ht="14.5">
      <c r="B20" s="403" t="s">
        <v>185</v>
      </c>
      <c r="C20" s="403"/>
      <c r="D20" s="403"/>
      <c r="E20" s="87" t="s">
        <v>163</v>
      </c>
      <c r="F20" s="121">
        <v>0</v>
      </c>
      <c r="G20" s="115">
        <f t="shared" ref="G20:G21" si="12">IF($F$22,F20/$F$22,0)</f>
        <v>0</v>
      </c>
      <c r="H20" s="121">
        <v>0</v>
      </c>
      <c r="I20" s="115">
        <f t="shared" ref="I20:I21" si="13">IF($H$22,H20/$H$22,0)</f>
        <v>0</v>
      </c>
      <c r="J20" s="121">
        <v>0</v>
      </c>
      <c r="K20" s="115">
        <f t="shared" ref="K20:K21" si="14">IF($J$22,J20/$J$22,0)</f>
        <v>0</v>
      </c>
      <c r="L20" s="121">
        <v>0</v>
      </c>
      <c r="M20" s="115">
        <f t="shared" ref="M20:M21" si="15">IF($L$22,L20/$L$22,0)</f>
        <v>0</v>
      </c>
      <c r="N20" s="121">
        <v>0</v>
      </c>
      <c r="O20" s="115">
        <f t="shared" ref="O20:O21" si="16">IF($N$22,N20/$N$22,0)</f>
        <v>0</v>
      </c>
      <c r="P20" s="121">
        <v>0</v>
      </c>
      <c r="Q20" s="115">
        <f t="shared" ref="Q20:Q21" si="17">IF($P$22,P20/$P$22,0)</f>
        <v>0</v>
      </c>
      <c r="R20" s="121">
        <v>0</v>
      </c>
      <c r="S20" s="115">
        <f t="shared" ref="S20:S21" si="18">IF($R$22,R20/$R$22,0)</f>
        <v>0</v>
      </c>
      <c r="T20" s="121">
        <v>0</v>
      </c>
      <c r="U20" s="115">
        <f t="shared" ref="U20:U21" si="19">IF($T$22,T20/$T$22,0)</f>
        <v>0</v>
      </c>
      <c r="V20" s="121">
        <v>0</v>
      </c>
      <c r="W20" s="115">
        <f t="shared" ref="W20:W21" si="20">IF($V$22,V20/$V$22,0)</f>
        <v>0</v>
      </c>
      <c r="X20" s="121">
        <v>0</v>
      </c>
      <c r="Y20" s="115">
        <f t="shared" ref="Y20:Y21" si="21">IF($X$22,X20/$X$22,0)</f>
        <v>0</v>
      </c>
      <c r="Z20" s="121">
        <v>0</v>
      </c>
      <c r="AA20" s="115">
        <f t="shared" ref="AA20:AA21" si="22">IF($Z$22,Z20/$Z$22,0)</f>
        <v>0</v>
      </c>
      <c r="AB20" s="121">
        <v>0</v>
      </c>
      <c r="AC20" s="115">
        <f t="shared" ref="AC20:AC21" si="23">IF($AB$22,AB20/$AB$22,0)</f>
        <v>0</v>
      </c>
    </row>
    <row r="21" spans="2:37" ht="14.5">
      <c r="B21" s="403"/>
      <c r="C21" s="403"/>
      <c r="D21" s="403"/>
      <c r="E21" s="87" t="s">
        <v>87</v>
      </c>
      <c r="F21" s="121">
        <v>0</v>
      </c>
      <c r="G21" s="115">
        <f t="shared" si="12"/>
        <v>0</v>
      </c>
      <c r="H21" s="121">
        <v>0</v>
      </c>
      <c r="I21" s="115">
        <f t="shared" si="13"/>
        <v>0</v>
      </c>
      <c r="J21" s="121">
        <v>0</v>
      </c>
      <c r="K21" s="115">
        <f t="shared" si="14"/>
        <v>0</v>
      </c>
      <c r="L21" s="121">
        <v>0</v>
      </c>
      <c r="M21" s="115">
        <f t="shared" si="15"/>
        <v>0</v>
      </c>
      <c r="N21" s="121">
        <v>0</v>
      </c>
      <c r="O21" s="115">
        <f t="shared" si="16"/>
        <v>0</v>
      </c>
      <c r="P21" s="121">
        <v>0</v>
      </c>
      <c r="Q21" s="115">
        <f t="shared" si="17"/>
        <v>0</v>
      </c>
      <c r="R21" s="121">
        <v>0</v>
      </c>
      <c r="S21" s="115">
        <f t="shared" si="18"/>
        <v>0</v>
      </c>
      <c r="T21" s="121">
        <v>0</v>
      </c>
      <c r="U21" s="115">
        <f t="shared" si="19"/>
        <v>0</v>
      </c>
      <c r="V21" s="121">
        <v>0</v>
      </c>
      <c r="W21" s="115">
        <f t="shared" si="20"/>
        <v>0</v>
      </c>
      <c r="X21" s="121">
        <v>0</v>
      </c>
      <c r="Y21" s="115">
        <f t="shared" si="21"/>
        <v>0</v>
      </c>
      <c r="Z21" s="121">
        <v>0</v>
      </c>
      <c r="AA21" s="115">
        <f t="shared" si="22"/>
        <v>0</v>
      </c>
      <c r="AB21" s="121">
        <v>0</v>
      </c>
      <c r="AC21" s="115">
        <f t="shared" si="23"/>
        <v>0</v>
      </c>
    </row>
    <row r="22" spans="2:37" ht="18.5">
      <c r="B22" s="398" t="s">
        <v>243</v>
      </c>
      <c r="C22" s="398"/>
      <c r="D22" s="398"/>
      <c r="E22" s="82" t="s">
        <v>88</v>
      </c>
      <c r="F22" s="83">
        <f>SUM(F19:F21)</f>
        <v>0</v>
      </c>
      <c r="G22" s="84"/>
      <c r="H22" s="83">
        <f>SUM(H19:H21)</f>
        <v>0</v>
      </c>
      <c r="I22" s="84"/>
      <c r="J22" s="83">
        <f>SUM(J19:J21)</f>
        <v>0</v>
      </c>
      <c r="K22" s="84"/>
      <c r="L22" s="83">
        <f>SUM(L19:L21)</f>
        <v>0</v>
      </c>
      <c r="M22" s="84"/>
      <c r="N22" s="83">
        <f>SUM(N19:N21)</f>
        <v>0</v>
      </c>
      <c r="O22" s="84"/>
      <c r="P22" s="83">
        <f>SUM(P19:P21)</f>
        <v>0</v>
      </c>
      <c r="Q22" s="84"/>
      <c r="R22" s="83">
        <f>SUM(R19:R21)</f>
        <v>0</v>
      </c>
      <c r="S22" s="84"/>
      <c r="T22" s="83">
        <f>SUM(T19:T21)</f>
        <v>0</v>
      </c>
      <c r="U22" s="84"/>
      <c r="V22" s="83">
        <f>SUM(V19:V21)</f>
        <v>0</v>
      </c>
      <c r="W22" s="84"/>
      <c r="X22" s="83">
        <f>SUM(X19:X21)</f>
        <v>0</v>
      </c>
      <c r="Y22" s="84"/>
      <c r="Z22" s="83">
        <f>SUM(Z19:Z21)</f>
        <v>0</v>
      </c>
      <c r="AA22" s="84"/>
      <c r="AB22" s="83">
        <f>SUM(AB19:AB21)</f>
        <v>0</v>
      </c>
      <c r="AC22" s="84"/>
    </row>
    <row r="23" spans="2:37" ht="18.5">
      <c r="B23" s="379" t="s">
        <v>244</v>
      </c>
      <c r="C23" s="379"/>
      <c r="D23" s="379"/>
      <c r="AK23" s="117"/>
    </row>
    <row r="24" spans="2:37" s="117" customFormat="1" ht="18.5">
      <c r="B24" s="465" t="s">
        <v>256</v>
      </c>
      <c r="C24" s="465"/>
      <c r="D24" s="465"/>
      <c r="E24"/>
      <c r="F24"/>
      <c r="G24"/>
      <c r="H24"/>
      <c r="I24"/>
      <c r="J24"/>
      <c r="K24"/>
      <c r="L24"/>
      <c r="M24"/>
      <c r="N24"/>
      <c r="O24"/>
      <c r="P24"/>
      <c r="Q24"/>
      <c r="R24"/>
      <c r="S24"/>
      <c r="T24"/>
      <c r="U24"/>
      <c r="V24"/>
      <c r="W24"/>
      <c r="X24"/>
      <c r="Y24"/>
      <c r="Z24"/>
      <c r="AA24"/>
      <c r="AB24"/>
      <c r="AC24"/>
      <c r="AD24"/>
      <c r="AE24"/>
      <c r="AF24"/>
      <c r="AG24"/>
      <c r="AH24"/>
      <c r="AI24"/>
      <c r="AJ24"/>
      <c r="AK24"/>
    </row>
    <row r="25" spans="2:37" ht="19" thickBot="1">
      <c r="B25" s="379" t="s">
        <v>242</v>
      </c>
      <c r="C25" s="379"/>
      <c r="D25" s="379"/>
      <c r="E25" s="101" t="s">
        <v>284</v>
      </c>
    </row>
    <row r="26" spans="2:37" ht="19" thickBot="1">
      <c r="B26" s="288"/>
      <c r="C26" s="288"/>
      <c r="D26" s="288"/>
      <c r="E26" s="118" t="s">
        <v>169</v>
      </c>
      <c r="F26" s="119">
        <v>1</v>
      </c>
      <c r="G26" s="119">
        <v>2</v>
      </c>
      <c r="H26" s="119">
        <v>3</v>
      </c>
      <c r="I26" s="119">
        <v>4</v>
      </c>
      <c r="J26" s="119">
        <v>5</v>
      </c>
      <c r="K26" s="119">
        <v>6</v>
      </c>
      <c r="L26" s="119">
        <v>7</v>
      </c>
      <c r="M26" s="119">
        <v>8</v>
      </c>
      <c r="N26" s="119">
        <v>9</v>
      </c>
      <c r="O26" s="119">
        <v>10</v>
      </c>
      <c r="P26" s="119">
        <v>11</v>
      </c>
      <c r="Q26" s="119">
        <v>12</v>
      </c>
      <c r="R26" s="119">
        <v>13</v>
      </c>
      <c r="S26" s="119">
        <v>14</v>
      </c>
      <c r="T26" s="119">
        <v>15</v>
      </c>
      <c r="U26" s="119">
        <v>16</v>
      </c>
      <c r="V26" s="119">
        <v>17</v>
      </c>
      <c r="W26" s="119">
        <v>18</v>
      </c>
      <c r="X26" s="119">
        <v>19</v>
      </c>
      <c r="Y26" s="119">
        <v>20</v>
      </c>
      <c r="Z26" s="119">
        <v>21</v>
      </c>
      <c r="AA26" s="119">
        <v>22</v>
      </c>
      <c r="AB26" s="119">
        <v>23</v>
      </c>
      <c r="AC26" s="119">
        <v>24</v>
      </c>
      <c r="AD26" s="119">
        <v>25</v>
      </c>
      <c r="AE26" s="119">
        <v>26</v>
      </c>
      <c r="AF26" s="119">
        <v>27</v>
      </c>
      <c r="AG26" s="119">
        <v>28</v>
      </c>
      <c r="AH26" s="119">
        <v>29</v>
      </c>
      <c r="AI26" s="119">
        <v>30</v>
      </c>
      <c r="AJ26" s="120">
        <v>31</v>
      </c>
    </row>
    <row r="27" spans="2:37" ht="18.5">
      <c r="B27" s="466" t="s">
        <v>150</v>
      </c>
      <c r="C27" s="403"/>
      <c r="D27" s="403"/>
      <c r="E27" s="24" t="s">
        <v>158</v>
      </c>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row>
    <row r="28" spans="2:37">
      <c r="B28" s="258"/>
      <c r="C28" s="258"/>
      <c r="D28" s="258"/>
      <c r="E28" s="25" t="s">
        <v>165</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2:37">
      <c r="B29" s="258"/>
      <c r="C29" s="258"/>
      <c r="D29" s="258"/>
      <c r="E29" s="25" t="s">
        <v>159</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2:37">
      <c r="B30" s="258"/>
      <c r="C30" s="258"/>
      <c r="D30" s="258"/>
      <c r="E30" s="25" t="s">
        <v>162</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2:37">
      <c r="B31" s="258"/>
      <c r="C31" s="258"/>
      <c r="D31" s="258"/>
      <c r="E31" s="25" t="s">
        <v>163</v>
      </c>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2:37">
      <c r="B32" s="258"/>
      <c r="C32" s="258"/>
      <c r="D32" s="258"/>
      <c r="E32" s="25" t="s">
        <v>87</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2:36">
      <c r="B33" s="258"/>
      <c r="C33" s="258"/>
      <c r="D33" s="258"/>
    </row>
    <row r="34" spans="2:36">
      <c r="B34" s="258"/>
      <c r="C34" s="258"/>
      <c r="D34" s="258"/>
      <c r="E34" s="50" t="s">
        <v>171</v>
      </c>
    </row>
    <row r="35" spans="2:36">
      <c r="B35" s="258"/>
      <c r="C35" s="258"/>
      <c r="D35" s="258"/>
      <c r="E35" s="25" t="s">
        <v>158</v>
      </c>
      <c r="F35" s="122">
        <f>SUM($F$27:$AJ$27)</f>
        <v>0</v>
      </c>
    </row>
    <row r="36" spans="2:36">
      <c r="B36" s="258"/>
      <c r="C36" s="258"/>
      <c r="D36" s="258"/>
      <c r="E36" s="25" t="s">
        <v>165</v>
      </c>
      <c r="F36" s="122">
        <f>SUM(F28:AJ28)</f>
        <v>0</v>
      </c>
    </row>
    <row r="37" spans="2:36">
      <c r="B37" s="258"/>
      <c r="C37" s="258"/>
      <c r="D37" s="258"/>
      <c r="E37" s="25" t="s">
        <v>159</v>
      </c>
      <c r="F37" s="122">
        <f>SUM(F29:AJ29)</f>
        <v>0</v>
      </c>
    </row>
    <row r="38" spans="2:36">
      <c r="B38" s="258"/>
      <c r="C38" s="258"/>
      <c r="D38" s="258"/>
      <c r="E38" s="25" t="s">
        <v>162</v>
      </c>
      <c r="F38" s="123">
        <f>SUM(F30:AJ30)</f>
        <v>0</v>
      </c>
    </row>
    <row r="39" spans="2:36">
      <c r="B39" s="258"/>
      <c r="C39" s="258"/>
      <c r="D39" s="258"/>
      <c r="E39" s="25" t="s">
        <v>163</v>
      </c>
      <c r="F39" s="123">
        <f>SUM(F31:AJ31)</f>
        <v>0</v>
      </c>
    </row>
    <row r="40" spans="2:36">
      <c r="B40" s="258"/>
      <c r="C40" s="258"/>
      <c r="D40" s="258"/>
      <c r="E40" s="25" t="s">
        <v>87</v>
      </c>
      <c r="F40" s="123">
        <f>SUM(F32:AJ32)</f>
        <v>0</v>
      </c>
    </row>
    <row r="41" spans="2:36">
      <c r="B41" s="258"/>
      <c r="C41" s="258"/>
      <c r="D41" s="258"/>
      <c r="E41" s="352"/>
      <c r="F41" s="353"/>
      <c r="G41" s="352"/>
      <c r="H41" s="352"/>
      <c r="I41" s="352"/>
      <c r="J41" s="352"/>
      <c r="K41" s="352"/>
      <c r="L41" s="352"/>
      <c r="M41" s="352"/>
      <c r="N41" s="352"/>
      <c r="O41" s="352"/>
      <c r="P41" s="352"/>
      <c r="Q41" s="352"/>
      <c r="R41" s="353"/>
      <c r="S41" s="352"/>
      <c r="T41" s="352"/>
      <c r="U41" s="352"/>
      <c r="V41" s="352"/>
      <c r="W41" s="352"/>
      <c r="X41" s="352"/>
      <c r="Y41" s="352"/>
      <c r="Z41" s="352"/>
      <c r="AA41" s="352"/>
      <c r="AB41" s="352"/>
      <c r="AC41" s="352"/>
      <c r="AD41" s="353"/>
      <c r="AE41" s="352"/>
      <c r="AF41" s="352"/>
      <c r="AG41" s="352"/>
      <c r="AH41" s="352"/>
      <c r="AI41" s="352"/>
      <c r="AJ41" s="352"/>
    </row>
    <row r="42" spans="2:36">
      <c r="B42" s="258"/>
      <c r="C42" s="258"/>
      <c r="D42" s="258"/>
      <c r="E42" s="352"/>
      <c r="F42" s="353"/>
      <c r="G42" s="352"/>
      <c r="H42" s="352"/>
      <c r="I42" s="352"/>
      <c r="J42" s="352"/>
      <c r="K42" s="352"/>
      <c r="L42" s="352"/>
      <c r="M42" s="352"/>
      <c r="N42" s="352"/>
      <c r="O42" s="352"/>
      <c r="P42" s="352"/>
      <c r="Q42" s="352"/>
      <c r="R42" s="353"/>
      <c r="S42" s="352"/>
      <c r="T42" s="352"/>
      <c r="U42" s="352"/>
      <c r="V42" s="352"/>
      <c r="W42" s="352"/>
      <c r="X42" s="352"/>
      <c r="Y42" s="352"/>
      <c r="Z42" s="352"/>
      <c r="AA42" s="352"/>
      <c r="AB42" s="352"/>
      <c r="AC42" s="352"/>
      <c r="AD42" s="353"/>
      <c r="AE42" s="352"/>
      <c r="AF42" s="352"/>
      <c r="AG42" s="352"/>
      <c r="AH42" s="352"/>
      <c r="AI42" s="352"/>
      <c r="AJ42" s="352"/>
    </row>
    <row r="43" spans="2:36" ht="16.5" thickBot="1">
      <c r="B43" s="258"/>
      <c r="C43" s="258"/>
      <c r="D43" s="258"/>
      <c r="E43" s="365" t="s">
        <v>285</v>
      </c>
    </row>
    <row r="44" spans="2:36" ht="16.5" thickBot="1">
      <c r="B44" s="258"/>
      <c r="C44" s="258"/>
      <c r="D44" s="258"/>
      <c r="E44" s="118" t="s">
        <v>169</v>
      </c>
      <c r="F44" s="119">
        <v>1</v>
      </c>
      <c r="G44" s="119">
        <v>2</v>
      </c>
      <c r="H44" s="119">
        <v>3</v>
      </c>
      <c r="I44" s="119">
        <v>4</v>
      </c>
      <c r="J44" s="119">
        <v>5</v>
      </c>
      <c r="K44" s="119">
        <v>6</v>
      </c>
      <c r="L44" s="119">
        <v>7</v>
      </c>
      <c r="M44" s="119">
        <v>8</v>
      </c>
      <c r="N44" s="119">
        <v>9</v>
      </c>
      <c r="O44" s="119">
        <v>10</v>
      </c>
      <c r="P44" s="119">
        <v>11</v>
      </c>
      <c r="Q44" s="119">
        <v>12</v>
      </c>
      <c r="R44" s="119">
        <v>13</v>
      </c>
      <c r="S44" s="119">
        <v>14</v>
      </c>
      <c r="T44" s="119">
        <v>15</v>
      </c>
      <c r="U44" s="119">
        <v>16</v>
      </c>
      <c r="V44" s="119">
        <v>17</v>
      </c>
      <c r="W44" s="119">
        <v>18</v>
      </c>
      <c r="X44" s="119">
        <v>19</v>
      </c>
      <c r="Y44" s="119">
        <v>20</v>
      </c>
      <c r="Z44" s="119">
        <v>21</v>
      </c>
      <c r="AA44" s="119">
        <v>22</v>
      </c>
      <c r="AB44" s="119">
        <v>23</v>
      </c>
      <c r="AC44" s="119">
        <v>24</v>
      </c>
      <c r="AD44" s="119">
        <v>25</v>
      </c>
      <c r="AE44" s="119">
        <v>26</v>
      </c>
      <c r="AF44" s="119">
        <v>27</v>
      </c>
      <c r="AG44" s="119">
        <v>28</v>
      </c>
      <c r="AH44" s="119">
        <v>29</v>
      </c>
      <c r="AI44" s="119">
        <v>30</v>
      </c>
      <c r="AJ44" s="120">
        <v>31</v>
      </c>
    </row>
    <row r="45" spans="2:36">
      <c r="B45" s="258"/>
      <c r="C45" s="258"/>
      <c r="D45" s="258"/>
      <c r="E45" s="24" t="s">
        <v>177</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row>
    <row r="46" spans="2:36">
      <c r="B46" s="258"/>
      <c r="C46" s="258"/>
      <c r="D46" s="258"/>
      <c r="E46" s="25" t="s">
        <v>178</v>
      </c>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row>
    <row r="47" spans="2:36">
      <c r="B47" s="258"/>
      <c r="C47" s="258"/>
      <c r="D47" s="258"/>
      <c r="E47" s="25" t="s">
        <v>271</v>
      </c>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row>
    <row r="48" spans="2:36">
      <c r="B48" s="258"/>
      <c r="C48" s="258"/>
      <c r="D48" s="258"/>
    </row>
    <row r="49" spans="2:29">
      <c r="B49" s="258"/>
      <c r="C49" s="258"/>
      <c r="D49" s="258"/>
      <c r="E49" s="349" t="s">
        <v>270</v>
      </c>
    </row>
    <row r="50" spans="2:29">
      <c r="B50" s="258"/>
      <c r="C50" s="258"/>
      <c r="D50" s="258"/>
      <c r="E50" s="25" t="s">
        <v>177</v>
      </c>
      <c r="F50" s="351">
        <f>SUM(F45:AJ45)</f>
        <v>0</v>
      </c>
    </row>
    <row r="51" spans="2:29">
      <c r="B51" s="258"/>
      <c r="C51" s="258"/>
      <c r="D51" s="258"/>
      <c r="E51" s="25" t="s">
        <v>178</v>
      </c>
      <c r="F51" s="351">
        <f t="shared" ref="F51:F52" si="24">SUM(F46:AJ46)</f>
        <v>0</v>
      </c>
    </row>
    <row r="52" spans="2:29">
      <c r="B52" s="258"/>
      <c r="C52" s="258"/>
      <c r="D52" s="258"/>
      <c r="E52" s="25" t="s">
        <v>271</v>
      </c>
      <c r="F52" s="351">
        <f t="shared" si="24"/>
        <v>0</v>
      </c>
    </row>
    <row r="53" spans="2:29">
      <c r="B53" s="258"/>
      <c r="C53" s="258"/>
      <c r="D53" s="258"/>
    </row>
    <row r="54" spans="2:29">
      <c r="B54" s="258"/>
      <c r="C54" s="258"/>
      <c r="D54" s="258"/>
    </row>
    <row r="55" spans="2:29">
      <c r="B55" s="258"/>
      <c r="C55" s="258"/>
      <c r="D55" s="258"/>
      <c r="F55" s="416" t="s">
        <v>14</v>
      </c>
      <c r="G55" s="418"/>
      <c r="H55" s="416" t="s">
        <v>15</v>
      </c>
      <c r="I55" s="418"/>
      <c r="J55" s="416" t="s">
        <v>16</v>
      </c>
      <c r="K55" s="418"/>
      <c r="L55" s="416" t="s">
        <v>17</v>
      </c>
      <c r="M55" s="418"/>
      <c r="N55" s="416" t="s">
        <v>18</v>
      </c>
      <c r="O55" s="413"/>
      <c r="P55" s="417" t="s">
        <v>19</v>
      </c>
      <c r="Q55" s="413"/>
      <c r="R55" s="412" t="s">
        <v>20</v>
      </c>
      <c r="S55" s="413"/>
      <c r="T55" s="412" t="s">
        <v>21</v>
      </c>
      <c r="U55" s="413"/>
      <c r="V55" s="412" t="s">
        <v>44</v>
      </c>
      <c r="W55" s="413"/>
      <c r="X55" s="412" t="s">
        <v>45</v>
      </c>
      <c r="Y55" s="413"/>
      <c r="Z55" s="412" t="s">
        <v>46</v>
      </c>
      <c r="AA55" s="413"/>
      <c r="AB55" s="412" t="s">
        <v>47</v>
      </c>
      <c r="AC55" s="413"/>
    </row>
    <row r="56" spans="2:29">
      <c r="B56" s="258"/>
      <c r="C56" s="258"/>
      <c r="D56" s="258"/>
      <c r="E56" s="50" t="s">
        <v>269</v>
      </c>
      <c r="F56" s="80" t="s">
        <v>79</v>
      </c>
      <c r="G56" s="81" t="s">
        <v>80</v>
      </c>
      <c r="H56" s="80" t="s">
        <v>79</v>
      </c>
      <c r="I56" s="81" t="s">
        <v>80</v>
      </c>
      <c r="J56" s="80" t="s">
        <v>79</v>
      </c>
      <c r="K56" s="81" t="s">
        <v>80</v>
      </c>
      <c r="L56" s="80" t="s">
        <v>79</v>
      </c>
      <c r="M56" s="81" t="s">
        <v>80</v>
      </c>
      <c r="N56" s="80" t="s">
        <v>79</v>
      </c>
      <c r="O56" s="81" t="s">
        <v>80</v>
      </c>
      <c r="P56" s="80" t="s">
        <v>79</v>
      </c>
      <c r="Q56" s="81" t="s">
        <v>80</v>
      </c>
      <c r="R56" s="80" t="s">
        <v>79</v>
      </c>
      <c r="S56" s="81" t="s">
        <v>80</v>
      </c>
      <c r="T56" s="80" t="s">
        <v>79</v>
      </c>
      <c r="U56" s="81" t="s">
        <v>80</v>
      </c>
      <c r="V56" s="80" t="s">
        <v>79</v>
      </c>
      <c r="W56" s="81" t="s">
        <v>80</v>
      </c>
      <c r="X56" s="80" t="s">
        <v>79</v>
      </c>
      <c r="Y56" s="81" t="s">
        <v>80</v>
      </c>
      <c r="Z56" s="80" t="s">
        <v>79</v>
      </c>
      <c r="AA56" s="81" t="s">
        <v>80</v>
      </c>
      <c r="AB56" s="80" t="s">
        <v>79</v>
      </c>
      <c r="AC56" s="81" t="s">
        <v>80</v>
      </c>
    </row>
    <row r="57" spans="2:29">
      <c r="B57" s="258"/>
      <c r="C57" s="258"/>
      <c r="D57" s="258"/>
      <c r="E57" s="25" t="s">
        <v>180</v>
      </c>
      <c r="F57" s="350">
        <v>686</v>
      </c>
      <c r="G57" s="366">
        <f>IF($F$60=0,"",F57/$F$60)</f>
        <v>0.93333333333333335</v>
      </c>
      <c r="H57" s="25">
        <v>539</v>
      </c>
      <c r="I57" s="366">
        <f>IF($H$60=0,"",H57/$H$60)</f>
        <v>0.89534883720930236</v>
      </c>
      <c r="J57" s="25"/>
      <c r="K57" s="366" t="str">
        <f>IF($J$60=0,"",J57/$J$60)</f>
        <v/>
      </c>
      <c r="L57" s="25"/>
      <c r="M57" s="366" t="str">
        <f>IF($L$60=0,"",L57/$L$60)</f>
        <v/>
      </c>
      <c r="N57" s="25"/>
      <c r="O57" s="366" t="str">
        <f>IF($N$60=0,"",N57/$N$60)</f>
        <v/>
      </c>
      <c r="P57" s="25"/>
      <c r="Q57" s="366" t="str">
        <f>IF($P$60=0,"",P57/$P$60)</f>
        <v/>
      </c>
      <c r="R57" s="25"/>
      <c r="S57" s="366" t="str">
        <f>IF($R$60=0,"",R57/$R$60)</f>
        <v/>
      </c>
      <c r="T57" s="25"/>
      <c r="U57" s="366" t="str">
        <f>IF($T$60=0,"",T57/$T$60)</f>
        <v/>
      </c>
      <c r="V57" s="25"/>
      <c r="W57" s="366" t="str">
        <f>IF($V$60=0,"",V57/$V$60)</f>
        <v/>
      </c>
      <c r="X57" s="25"/>
      <c r="Y57" s="366" t="str">
        <f>IF($X$60=0,"",X57/$X$60)</f>
        <v/>
      </c>
      <c r="Z57" s="25"/>
      <c r="AA57" s="366" t="str">
        <f>IF($Z$60=0,"",Z57/$Z$60)</f>
        <v/>
      </c>
      <c r="AB57" s="25"/>
      <c r="AC57" s="366" t="str">
        <f>IF($AB$60=0,"",AB57/$AB$60)</f>
        <v/>
      </c>
    </row>
    <row r="58" spans="2:29">
      <c r="B58" s="258"/>
      <c r="C58" s="258"/>
      <c r="D58" s="258"/>
      <c r="E58" s="25" t="s">
        <v>144</v>
      </c>
      <c r="F58" s="350">
        <v>38</v>
      </c>
      <c r="G58" s="366">
        <f t="shared" ref="G58:G59" si="25">IF($F$60=0,"",F58/$F$60)</f>
        <v>5.1700680272108841E-2</v>
      </c>
      <c r="H58" s="25">
        <v>55</v>
      </c>
      <c r="I58" s="366">
        <f t="shared" ref="I58:I59" si="26">IF($H$60=0,"",H58/$H$60)</f>
        <v>9.1362126245847178E-2</v>
      </c>
      <c r="J58" s="25"/>
      <c r="K58" s="366" t="str">
        <f>IF($J$60=0,"",J58/$J$60)</f>
        <v/>
      </c>
      <c r="L58" s="25"/>
      <c r="M58" s="366" t="str">
        <f>IF($L$60=0,"",L58/$L$60)</f>
        <v/>
      </c>
      <c r="N58" s="25"/>
      <c r="O58" s="366" t="str">
        <f>IF($N$60=0,"",N58/$N$60)</f>
        <v/>
      </c>
      <c r="P58" s="25"/>
      <c r="Q58" s="366" t="str">
        <f>IF($P$60=0,"",P58/$P$60)</f>
        <v/>
      </c>
      <c r="R58" s="25"/>
      <c r="S58" s="366" t="str">
        <f>IF($R$60=0,"",R58/$R$60)</f>
        <v/>
      </c>
      <c r="T58" s="25"/>
      <c r="U58" s="366" t="str">
        <f>IF($T$60=0,"",T58/$T$60)</f>
        <v/>
      </c>
      <c r="V58" s="25"/>
      <c r="W58" s="366" t="str">
        <f>IF($V$60=0,"",V58/$V$60)</f>
        <v/>
      </c>
      <c r="X58" s="25"/>
      <c r="Y58" s="366" t="str">
        <f>IF($X$60=0,"",X58/$X$60)</f>
        <v/>
      </c>
      <c r="Z58" s="25"/>
      <c r="AA58" s="366" t="str">
        <f>IF($Z$60=0,"",Z58/$Z$60)</f>
        <v/>
      </c>
      <c r="AB58" s="25"/>
      <c r="AC58" s="366" t="str">
        <f>IF($AB$60=0,"",AB58/$AB$60)</f>
        <v/>
      </c>
    </row>
    <row r="59" spans="2:29">
      <c r="B59" s="258"/>
      <c r="C59" s="258"/>
      <c r="D59" s="258"/>
      <c r="E59" s="25" t="s">
        <v>272</v>
      </c>
      <c r="F59" s="350">
        <v>11</v>
      </c>
      <c r="G59" s="366">
        <f t="shared" si="25"/>
        <v>1.4965986394557823E-2</v>
      </c>
      <c r="H59" s="25">
        <v>8</v>
      </c>
      <c r="I59" s="366">
        <f t="shared" si="26"/>
        <v>1.3289036544850499E-2</v>
      </c>
      <c r="J59" s="25"/>
      <c r="K59" s="366" t="str">
        <f>IF($J$60=0,"",J59/$J$60)</f>
        <v/>
      </c>
      <c r="L59" s="25"/>
      <c r="M59" s="366" t="str">
        <f>IF($L$60=0,"",L59/$L$60)</f>
        <v/>
      </c>
      <c r="N59" s="25"/>
      <c r="O59" s="366" t="str">
        <f>IF($N$60=0,"",N59/$N$60)</f>
        <v/>
      </c>
      <c r="P59" s="25"/>
      <c r="Q59" s="366" t="str">
        <f>IF($P$60=0,"",P59/$P$60)</f>
        <v/>
      </c>
      <c r="R59" s="25"/>
      <c r="S59" s="366" t="str">
        <f>IF($R$60=0,"",R59/$R$60)</f>
        <v/>
      </c>
      <c r="T59" s="25"/>
      <c r="U59" s="366" t="str">
        <f>IF($T$60=0,"",T59/$T$60)</f>
        <v/>
      </c>
      <c r="V59" s="25"/>
      <c r="W59" s="366" t="str">
        <f>IF($V$60=0,"",V59/$V$60)</f>
        <v/>
      </c>
      <c r="X59" s="25"/>
      <c r="Y59" s="366" t="str">
        <f>IF($X$60=0,"",X59/$X$60)</f>
        <v/>
      </c>
      <c r="Z59" s="25"/>
      <c r="AA59" s="366" t="str">
        <f>IF($Z$60=0,"",Z59/$Z$60)</f>
        <v/>
      </c>
      <c r="AB59" s="25"/>
      <c r="AC59" s="366" t="str">
        <f>IF($AB$60=0,"",AB59/$AB$60)</f>
        <v/>
      </c>
    </row>
    <row r="60" spans="2:29">
      <c r="B60" s="258"/>
      <c r="C60" s="258"/>
      <c r="D60" s="258"/>
      <c r="E60" s="209" t="s">
        <v>79</v>
      </c>
      <c r="F60" s="25">
        <f>SUM(F57:F59)</f>
        <v>735</v>
      </c>
      <c r="G60" s="25"/>
      <c r="H60" s="25">
        <f>SUM(H57:H59)</f>
        <v>602</v>
      </c>
      <c r="I60" s="25"/>
      <c r="J60" s="25">
        <f>SUM(J57:J59)</f>
        <v>0</v>
      </c>
      <c r="K60" s="25"/>
      <c r="L60" s="25">
        <f>SUM(L57:L59)</f>
        <v>0</v>
      </c>
      <c r="M60" s="25"/>
      <c r="N60" s="25">
        <f>SUM(N57:N59)</f>
        <v>0</v>
      </c>
      <c r="O60" s="25"/>
      <c r="P60" s="25">
        <f>SUM(P57:P59)</f>
        <v>0</v>
      </c>
      <c r="Q60" s="25"/>
      <c r="R60" s="25">
        <f>SUM(R57:R59)</f>
        <v>0</v>
      </c>
      <c r="S60" s="25"/>
      <c r="T60" s="25">
        <f>SUM(T57:T59)</f>
        <v>0</v>
      </c>
      <c r="U60" s="25"/>
      <c r="V60" s="25">
        <f>SUM(V57:V59)</f>
        <v>0</v>
      </c>
      <c r="W60" s="25"/>
      <c r="X60" s="25">
        <f>SUM(X57:X59)</f>
        <v>0</v>
      </c>
      <c r="Y60" s="25"/>
      <c r="Z60" s="25">
        <f>SUM(Z57:Z59)</f>
        <v>0</v>
      </c>
      <c r="AA60" s="25"/>
      <c r="AB60" s="25">
        <f>SUM(AB57:AB59)</f>
        <v>0</v>
      </c>
      <c r="AC60" s="25"/>
    </row>
    <row r="61" spans="2:29">
      <c r="B61" s="258"/>
      <c r="C61" s="258"/>
      <c r="D61" s="258"/>
    </row>
    <row r="62" spans="2:29">
      <c r="B62" s="258"/>
      <c r="C62" s="258"/>
      <c r="D62" s="258"/>
    </row>
    <row r="63" spans="2:29">
      <c r="B63" s="258"/>
      <c r="C63" s="258"/>
      <c r="D63" s="258"/>
    </row>
    <row r="64" spans="2:29">
      <c r="B64" s="258"/>
      <c r="C64" s="258"/>
      <c r="D64" s="258"/>
    </row>
    <row r="65" spans="2:4">
      <c r="B65" s="258"/>
      <c r="C65" s="258"/>
      <c r="D65" s="258"/>
    </row>
    <row r="66" spans="2:4">
      <c r="B66" s="258"/>
      <c r="C66" s="258"/>
      <c r="D66" s="258"/>
    </row>
    <row r="67" spans="2:4">
      <c r="B67" s="258"/>
      <c r="C67" s="258"/>
      <c r="D67" s="258"/>
    </row>
    <row r="68" spans="2:4">
      <c r="B68" s="258"/>
      <c r="C68" s="258"/>
      <c r="D68" s="258"/>
    </row>
    <row r="69" spans="2:4">
      <c r="B69" s="258"/>
      <c r="C69" s="258"/>
      <c r="D69" s="258"/>
    </row>
    <row r="70" spans="2:4">
      <c r="B70" s="258"/>
      <c r="C70" s="258"/>
      <c r="D70" s="258"/>
    </row>
    <row r="71" spans="2:4">
      <c r="B71" s="258"/>
      <c r="C71" s="258"/>
      <c r="D71" s="258"/>
    </row>
    <row r="72" spans="2:4">
      <c r="B72" s="258"/>
      <c r="C72" s="258"/>
      <c r="D72" s="258"/>
    </row>
    <row r="73" spans="2:4">
      <c r="B73" s="258"/>
      <c r="C73" s="258"/>
      <c r="D73" s="258"/>
    </row>
    <row r="74" spans="2:4">
      <c r="B74" s="258"/>
      <c r="C74" s="258"/>
      <c r="D74" s="258"/>
    </row>
    <row r="75" spans="2:4">
      <c r="B75" s="258"/>
      <c r="C75" s="258"/>
      <c r="D75" s="258"/>
    </row>
    <row r="76" spans="2:4">
      <c r="B76" s="258"/>
      <c r="C76" s="258"/>
      <c r="D76" s="258"/>
    </row>
    <row r="77" spans="2:4">
      <c r="B77" s="258"/>
      <c r="C77" s="258"/>
      <c r="D77" s="258"/>
    </row>
    <row r="78" spans="2:4">
      <c r="B78" s="258"/>
      <c r="C78" s="258"/>
      <c r="D78" s="258"/>
    </row>
    <row r="79" spans="2:4">
      <c r="B79" s="258"/>
      <c r="C79" s="258"/>
      <c r="D79" s="258"/>
    </row>
    <row r="80" spans="2:4">
      <c r="B80" s="258"/>
      <c r="C80" s="258"/>
      <c r="D80" s="258"/>
    </row>
    <row r="81" spans="2:4">
      <c r="B81" s="258"/>
      <c r="C81" s="258"/>
      <c r="D81" s="258"/>
    </row>
    <row r="82" spans="2:4">
      <c r="B82" s="258"/>
      <c r="C82" s="258"/>
      <c r="D82" s="258"/>
    </row>
    <row r="83" spans="2:4">
      <c r="B83" s="258"/>
      <c r="C83" s="258"/>
      <c r="D83" s="258"/>
    </row>
    <row r="84" spans="2:4">
      <c r="B84" s="258"/>
      <c r="C84" s="258"/>
      <c r="D84" s="258"/>
    </row>
    <row r="85" spans="2:4">
      <c r="B85" s="258"/>
      <c r="C85" s="258"/>
      <c r="D85" s="258"/>
    </row>
    <row r="86" spans="2:4">
      <c r="B86" s="258"/>
      <c r="C86" s="258"/>
      <c r="D86" s="258"/>
    </row>
    <row r="87" spans="2:4">
      <c r="B87" s="258"/>
      <c r="C87" s="258"/>
      <c r="D87" s="258"/>
    </row>
    <row r="88" spans="2:4">
      <c r="B88" s="258"/>
      <c r="C88" s="258"/>
      <c r="D88" s="258"/>
    </row>
  </sheetData>
  <mergeCells count="50">
    <mergeCell ref="N55:O55"/>
    <mergeCell ref="Z55:AA55"/>
    <mergeCell ref="AB55:AC55"/>
    <mergeCell ref="B20:D21"/>
    <mergeCell ref="B24:D24"/>
    <mergeCell ref="B25:D25"/>
    <mergeCell ref="B27:D27"/>
    <mergeCell ref="B22:D22"/>
    <mergeCell ref="P55:Q55"/>
    <mergeCell ref="R55:S55"/>
    <mergeCell ref="T55:U55"/>
    <mergeCell ref="V55:W55"/>
    <mergeCell ref="X55:Y55"/>
    <mergeCell ref="F55:G55"/>
    <mergeCell ref="H55:I55"/>
    <mergeCell ref="J55:K55"/>
    <mergeCell ref="L55:M55"/>
    <mergeCell ref="F8:Y8"/>
    <mergeCell ref="B8:D9"/>
    <mergeCell ref="B10:D11"/>
    <mergeCell ref="B12:D13"/>
    <mergeCell ref="B14:D15"/>
    <mergeCell ref="X10:Y10"/>
    <mergeCell ref="J10:K10"/>
    <mergeCell ref="L10:M10"/>
    <mergeCell ref="N10:O10"/>
    <mergeCell ref="P10:Q10"/>
    <mergeCell ref="R10:S10"/>
    <mergeCell ref="T10:U10"/>
    <mergeCell ref="H10:I10"/>
    <mergeCell ref="B16:D17"/>
    <mergeCell ref="B18:D19"/>
    <mergeCell ref="B23:D23"/>
    <mergeCell ref="R17:S17"/>
    <mergeCell ref="V10:W10"/>
    <mergeCell ref="F6:Q6"/>
    <mergeCell ref="X17:Y17"/>
    <mergeCell ref="Z10:AA10"/>
    <mergeCell ref="AB10:AC10"/>
    <mergeCell ref="F10:G10"/>
    <mergeCell ref="Z17:AA17"/>
    <mergeCell ref="AB17:AC17"/>
    <mergeCell ref="F17:G17"/>
    <mergeCell ref="H17:I17"/>
    <mergeCell ref="J17:K17"/>
    <mergeCell ref="L17:M17"/>
    <mergeCell ref="N17:O17"/>
    <mergeCell ref="P17:Q17"/>
    <mergeCell ref="T17:U17"/>
    <mergeCell ref="V17:W17"/>
  </mergeCells>
  <hyperlinks>
    <hyperlink ref="B23:D23" location="'2024 All Payor Quality Measures'!A1" display="All-Payor Quality Measures" xr:uid="{D3CA8118-E83A-47F7-B97B-BBB32209C2CA}"/>
    <hyperlink ref="B25:D25" location="'Reporting Cadence'!A1" display="Reporting Cadence" xr:uid="{41DEB216-1A68-4A65-80CC-EB7D512FEF72}"/>
    <hyperlink ref="B10:D11" location="'General Fiscal Health Wksht'!A1" display="Fiscal Health Worksheet" xr:uid="{9CCFDCFD-1404-4474-A4F5-E07EB3A79C40}"/>
    <hyperlink ref="B12:D13" location="'Revenue Overview'!A1" display="Revenue" xr:uid="{CD636D76-886D-4D2E-BC21-775D1C19C22A}"/>
    <hyperlink ref="B24:D24" location="'CY Quality Measure Resources'!A1" display="CY Quality Measure Resources" xr:uid="{899DB0DA-180C-BA47-B729-DCF602CF0D0F}"/>
    <hyperlink ref="B27:D27" location="'NC AHEC '!A1" display="AHEC Practice Support" xr:uid="{EE40FFE2-C9F1-4C4A-A3C0-69049587FE76}"/>
    <hyperlink ref="B20:D21" location="'Claims Data'!A1" display="Claims Data" xr:uid="{C68270BC-3CBB-2446-A090-56F3B04E520F}"/>
    <hyperlink ref="B16:D17" location="'Reimbursement Analysis'!A1" display="Reimbursement Analysis" xr:uid="{AC156000-D8B0-2349-B10A-07A0A31BDA76}"/>
    <hyperlink ref="B8:D9" location="Dashboard!A1" display="Dashboard" xr:uid="{C16A89AA-8E7E-9940-9376-86E44372D702}"/>
    <hyperlink ref="B14:D15" location="'Payor Mix &amp; Collections'!A1" display="Payor Mix &amp; Collections" xr:uid="{A14D8AA4-31C0-7A4C-976B-2302637B5DDA}"/>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C9506-F371-40A8-B314-6246391BE1AA}">
  <sheetPr codeName="Sheet11"/>
  <dimension ref="B1:AK81"/>
  <sheetViews>
    <sheetView topLeftCell="B6" zoomScaleNormal="100" workbookViewId="0">
      <pane xSplit="3" topLeftCell="E1" activePane="topRight" state="frozen"/>
      <selection activeCell="B15" sqref="B15:D15"/>
      <selection pane="topRight" activeCell="A6" sqref="A6"/>
    </sheetView>
  </sheetViews>
  <sheetFormatPr defaultColWidth="8.81640625" defaultRowHeight="16"/>
  <cols>
    <col min="1" max="1" width="0" hidden="1" customWidth="1"/>
    <col min="2" max="3" width="10.26953125" style="259" customWidth="1"/>
    <col min="4" max="4" width="17.453125" style="259" customWidth="1"/>
    <col min="5" max="5" width="3.7265625" style="259" customWidth="1"/>
    <col min="6" max="6" width="15.453125" customWidth="1"/>
    <col min="7" max="7" width="13.453125" customWidth="1"/>
    <col min="8" max="8" width="13" customWidth="1"/>
    <col min="9" max="9" width="13.26953125" customWidth="1"/>
    <col min="10" max="10" width="11.7265625" customWidth="1"/>
    <col min="11" max="11" width="11.81640625" customWidth="1"/>
    <col min="12" max="12" width="25.81640625" customWidth="1"/>
    <col min="13" max="13" width="17.1796875" customWidth="1"/>
    <col min="14" max="15" width="15.81640625" customWidth="1"/>
  </cols>
  <sheetData>
    <row r="1" spans="2:31">
      <c r="B1" s="258"/>
      <c r="C1" s="258"/>
      <c r="D1" s="258"/>
      <c r="E1" s="272"/>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row>
    <row r="2" spans="2:31">
      <c r="B2" s="258"/>
      <c r="C2" s="258"/>
      <c r="D2" s="258"/>
      <c r="E2" s="272"/>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row>
    <row r="3" spans="2:31">
      <c r="B3" s="258"/>
      <c r="C3" s="258"/>
      <c r="D3" s="258"/>
      <c r="E3" s="272"/>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row>
    <row r="4" spans="2:31" s="33" customFormat="1">
      <c r="B4" s="258"/>
      <c r="C4" s="258"/>
      <c r="D4" s="258"/>
      <c r="E4" s="272"/>
      <c r="F4" s="257"/>
      <c r="G4" s="257"/>
      <c r="H4" s="257"/>
      <c r="I4" s="257"/>
      <c r="J4" s="257"/>
      <c r="K4" s="257"/>
      <c r="L4" s="257"/>
      <c r="M4" s="257"/>
      <c r="N4" s="257"/>
      <c r="O4" s="257"/>
      <c r="P4" s="257"/>
      <c r="Q4" s="257"/>
      <c r="R4" s="257"/>
      <c r="S4" s="257"/>
      <c r="T4" s="257"/>
      <c r="U4" s="257"/>
      <c r="V4" s="257"/>
      <c r="W4" s="257"/>
      <c r="X4" s="273"/>
      <c r="Y4" s="273"/>
      <c r="Z4" s="273"/>
      <c r="AA4" s="273"/>
      <c r="AB4" s="273"/>
      <c r="AC4" s="273"/>
      <c r="AD4" s="273"/>
      <c r="AE4" s="273"/>
    </row>
    <row r="5" spans="2:31" ht="21">
      <c r="B5" s="258"/>
      <c r="C5" s="258"/>
      <c r="D5" s="258"/>
      <c r="E5" s="272"/>
      <c r="F5" s="274"/>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row>
    <row r="6" spans="2:31" ht="18" customHeight="1">
      <c r="B6" s="258"/>
      <c r="C6" s="258"/>
      <c r="D6" s="258"/>
      <c r="F6" s="50"/>
      <c r="G6" s="295"/>
      <c r="H6" s="295"/>
      <c r="I6" s="295"/>
      <c r="J6" s="295"/>
      <c r="K6" s="295"/>
      <c r="L6" s="295"/>
      <c r="M6" s="295"/>
      <c r="N6" s="295"/>
      <c r="O6" s="295"/>
    </row>
    <row r="7" spans="2:31">
      <c r="B7" s="258"/>
      <c r="C7" s="258"/>
      <c r="D7" s="258"/>
      <c r="F7" s="50" t="s">
        <v>148</v>
      </c>
      <c r="G7" s="295" t="s">
        <v>282</v>
      </c>
      <c r="H7" s="295"/>
      <c r="I7" s="295"/>
      <c r="J7" s="295"/>
      <c r="K7" s="295"/>
      <c r="L7" s="295"/>
      <c r="M7" s="295"/>
      <c r="N7" s="295"/>
      <c r="O7" s="295"/>
    </row>
    <row r="8" spans="2:31">
      <c r="B8" s="258"/>
      <c r="C8" s="258"/>
      <c r="D8" s="258"/>
      <c r="F8" s="50"/>
      <c r="G8" s="295"/>
      <c r="H8" s="295"/>
      <c r="I8" s="295"/>
      <c r="J8" s="295"/>
      <c r="K8" s="295"/>
      <c r="L8" s="295"/>
      <c r="M8" s="295"/>
      <c r="N8" s="295"/>
      <c r="O8" s="295"/>
    </row>
    <row r="9" spans="2:31">
      <c r="B9" s="401" t="s">
        <v>184</v>
      </c>
      <c r="C9" s="401"/>
      <c r="D9" s="401"/>
      <c r="F9" s="50" t="s">
        <v>147</v>
      </c>
      <c r="G9" s="295" t="s">
        <v>283</v>
      </c>
      <c r="H9" s="295"/>
      <c r="I9" s="295"/>
      <c r="J9" s="295"/>
      <c r="K9" s="295"/>
      <c r="L9" s="295"/>
      <c r="M9" s="295"/>
      <c r="N9" s="295"/>
      <c r="O9" s="295"/>
    </row>
    <row r="10" spans="2:31">
      <c r="B10" s="401"/>
      <c r="C10" s="401"/>
      <c r="D10" s="401"/>
      <c r="F10" s="50"/>
      <c r="G10" s="295"/>
      <c r="H10" s="295"/>
      <c r="I10" s="295"/>
      <c r="J10" s="295"/>
      <c r="K10" s="295"/>
      <c r="L10" s="295"/>
      <c r="M10" s="295"/>
      <c r="N10" s="295"/>
      <c r="O10" s="295"/>
    </row>
    <row r="11" spans="2:31" ht="16.5" thickBot="1">
      <c r="B11" s="401" t="s">
        <v>261</v>
      </c>
      <c r="C11" s="401"/>
      <c r="D11" s="401"/>
      <c r="F11" s="295"/>
      <c r="G11" s="295"/>
      <c r="H11" s="295"/>
      <c r="I11" s="295"/>
      <c r="J11" s="295"/>
      <c r="K11" s="295"/>
      <c r="L11" s="295"/>
      <c r="M11" s="295"/>
      <c r="N11" s="295"/>
      <c r="O11" s="295"/>
    </row>
    <row r="12" spans="2:31" ht="19" thickBot="1">
      <c r="B12" s="401"/>
      <c r="C12" s="401"/>
      <c r="D12" s="401"/>
      <c r="F12" s="298"/>
      <c r="G12" s="472" t="s">
        <v>33</v>
      </c>
      <c r="H12" s="473"/>
      <c r="I12" s="473"/>
      <c r="J12" s="469" t="s">
        <v>259</v>
      </c>
      <c r="K12" s="470"/>
      <c r="L12" s="470"/>
      <c r="M12" s="471"/>
      <c r="N12" s="467" t="s">
        <v>35</v>
      </c>
      <c r="O12" s="468"/>
    </row>
    <row r="13" spans="2:31" ht="19" thickBot="1">
      <c r="B13" s="401" t="s">
        <v>5</v>
      </c>
      <c r="C13" s="401"/>
      <c r="D13" s="452"/>
      <c r="F13" s="299"/>
      <c r="G13" s="300" t="s">
        <v>36</v>
      </c>
      <c r="H13" s="301" t="s">
        <v>37</v>
      </c>
      <c r="I13" s="302" t="s">
        <v>38</v>
      </c>
      <c r="J13" s="303" t="s">
        <v>39</v>
      </c>
      <c r="K13" s="304" t="s">
        <v>40</v>
      </c>
      <c r="L13" s="305" t="s">
        <v>41</v>
      </c>
      <c r="M13" s="306" t="s">
        <v>42</v>
      </c>
      <c r="N13" s="307" t="s">
        <v>43</v>
      </c>
      <c r="O13" s="308" t="s">
        <v>38</v>
      </c>
      <c r="P13" s="33"/>
      <c r="Q13" s="33"/>
      <c r="R13" s="33"/>
      <c r="S13" s="33"/>
      <c r="T13" s="33"/>
      <c r="U13" s="33"/>
      <c r="V13" s="33"/>
      <c r="W13" s="33"/>
    </row>
    <row r="14" spans="2:31" ht="18.5">
      <c r="B14" s="401"/>
      <c r="C14" s="401"/>
      <c r="D14" s="452"/>
      <c r="F14" s="309" t="s">
        <v>14</v>
      </c>
      <c r="G14" s="310">
        <v>396</v>
      </c>
      <c r="H14" s="311">
        <v>42</v>
      </c>
      <c r="I14" s="312">
        <v>13</v>
      </c>
      <c r="J14" s="313">
        <f>G14-H14+I14</f>
        <v>367</v>
      </c>
      <c r="K14" s="314">
        <v>75</v>
      </c>
      <c r="L14" s="315"/>
      <c r="M14" s="316">
        <f>K14/J14</f>
        <v>0.20435967302452315</v>
      </c>
      <c r="N14" s="317">
        <f>(G14-H14)/G14</f>
        <v>0.89393939393939392</v>
      </c>
      <c r="O14" s="318">
        <f>J14/G14</f>
        <v>0.9267676767676768</v>
      </c>
    </row>
    <row r="15" spans="2:31" ht="18.5">
      <c r="B15" s="401" t="s">
        <v>249</v>
      </c>
      <c r="C15" s="401"/>
      <c r="D15" s="401"/>
      <c r="E15" s="263"/>
      <c r="F15" s="319" t="s">
        <v>15</v>
      </c>
      <c r="G15" s="310">
        <v>341</v>
      </c>
      <c r="H15" s="320">
        <v>30</v>
      </c>
      <c r="I15" s="321">
        <v>11</v>
      </c>
      <c r="J15" s="322">
        <f t="shared" ref="J15:J25" si="0">G15-H15+I15</f>
        <v>322</v>
      </c>
      <c r="K15" s="323">
        <v>50</v>
      </c>
      <c r="L15" s="324"/>
      <c r="M15" s="325">
        <f t="shared" ref="M15:M25" si="1">K15/J15</f>
        <v>0.15527950310559005</v>
      </c>
      <c r="N15" s="326">
        <f t="shared" ref="N15:N25" si="2">(G15-H15)/G15</f>
        <v>0.91202346041055715</v>
      </c>
      <c r="O15" s="327">
        <f t="shared" ref="O15:O25" si="3">J15/G15</f>
        <v>0.94428152492668627</v>
      </c>
    </row>
    <row r="16" spans="2:31" ht="18.5">
      <c r="B16" s="401"/>
      <c r="C16" s="401"/>
      <c r="D16" s="401"/>
      <c r="E16" s="263"/>
      <c r="F16" s="319" t="s">
        <v>16</v>
      </c>
      <c r="G16" s="328">
        <v>408</v>
      </c>
      <c r="H16" s="320">
        <v>18</v>
      </c>
      <c r="I16" s="321">
        <v>9</v>
      </c>
      <c r="J16" s="322">
        <f t="shared" si="0"/>
        <v>399</v>
      </c>
      <c r="K16" s="323">
        <v>65</v>
      </c>
      <c r="L16" s="324"/>
      <c r="M16" s="325">
        <f t="shared" si="1"/>
        <v>0.16290726817042606</v>
      </c>
      <c r="N16" s="326">
        <f t="shared" si="2"/>
        <v>0.95588235294117652</v>
      </c>
      <c r="O16" s="327">
        <f t="shared" si="3"/>
        <v>0.9779411764705882</v>
      </c>
    </row>
    <row r="17" spans="2:37" ht="18.5">
      <c r="B17" s="401" t="s">
        <v>93</v>
      </c>
      <c r="C17" s="401"/>
      <c r="D17" s="401"/>
      <c r="E17" s="263"/>
      <c r="F17" s="319" t="s">
        <v>17</v>
      </c>
      <c r="G17" s="328">
        <v>422</v>
      </c>
      <c r="H17" s="320">
        <v>11</v>
      </c>
      <c r="I17" s="321">
        <v>11</v>
      </c>
      <c r="J17" s="322">
        <f t="shared" si="0"/>
        <v>422</v>
      </c>
      <c r="K17" s="323">
        <v>70</v>
      </c>
      <c r="L17" s="324"/>
      <c r="M17" s="325">
        <f t="shared" si="1"/>
        <v>0.16587677725118483</v>
      </c>
      <c r="N17" s="326">
        <f t="shared" si="2"/>
        <v>0.97393364928909953</v>
      </c>
      <c r="O17" s="327">
        <f t="shared" si="3"/>
        <v>1</v>
      </c>
    </row>
    <row r="18" spans="2:37" ht="18.5">
      <c r="B18" s="401"/>
      <c r="C18" s="401"/>
      <c r="D18" s="401"/>
      <c r="E18" s="264"/>
      <c r="F18" s="319" t="s">
        <v>18</v>
      </c>
      <c r="G18" s="328">
        <v>486</v>
      </c>
      <c r="H18" s="320">
        <v>18</v>
      </c>
      <c r="I18" s="321">
        <v>3</v>
      </c>
      <c r="J18" s="322">
        <f t="shared" si="0"/>
        <v>471</v>
      </c>
      <c r="K18" s="323">
        <v>25</v>
      </c>
      <c r="L18" s="324"/>
      <c r="M18" s="325">
        <f t="shared" si="1"/>
        <v>5.3078556263269641E-2</v>
      </c>
      <c r="N18" s="326">
        <f t="shared" si="2"/>
        <v>0.96296296296296291</v>
      </c>
      <c r="O18" s="327">
        <f t="shared" si="3"/>
        <v>0.96913580246913578</v>
      </c>
    </row>
    <row r="19" spans="2:37" ht="18.5">
      <c r="B19" s="401" t="s">
        <v>257</v>
      </c>
      <c r="C19" s="401"/>
      <c r="D19" s="401"/>
      <c r="E19" s="264"/>
      <c r="F19" s="319" t="s">
        <v>19</v>
      </c>
      <c r="G19" s="328">
        <v>477</v>
      </c>
      <c r="H19" s="320">
        <v>14</v>
      </c>
      <c r="I19" s="321">
        <v>6</v>
      </c>
      <c r="J19" s="322">
        <f t="shared" si="0"/>
        <v>469</v>
      </c>
      <c r="K19" s="323">
        <v>50</v>
      </c>
      <c r="L19" s="324"/>
      <c r="M19" s="325">
        <f t="shared" si="1"/>
        <v>0.10660980810234541</v>
      </c>
      <c r="N19" s="326">
        <f t="shared" si="2"/>
        <v>0.97064989517819711</v>
      </c>
      <c r="O19" s="327">
        <f t="shared" si="3"/>
        <v>0.98322851153039836</v>
      </c>
    </row>
    <row r="20" spans="2:37" ht="18.5">
      <c r="B20" s="401"/>
      <c r="C20" s="401"/>
      <c r="D20" s="401"/>
      <c r="E20" s="264"/>
      <c r="F20" s="319" t="s">
        <v>20</v>
      </c>
      <c r="G20" s="328">
        <v>402</v>
      </c>
      <c r="H20" s="320">
        <v>22</v>
      </c>
      <c r="I20" s="321">
        <v>8</v>
      </c>
      <c r="J20" s="322">
        <f t="shared" si="0"/>
        <v>388</v>
      </c>
      <c r="K20" s="323">
        <v>60</v>
      </c>
      <c r="L20" s="324"/>
      <c r="M20" s="325">
        <f t="shared" si="1"/>
        <v>0.15463917525773196</v>
      </c>
      <c r="N20" s="326">
        <f t="shared" si="2"/>
        <v>0.94527363184079605</v>
      </c>
      <c r="O20" s="327">
        <f t="shared" si="3"/>
        <v>0.96517412935323388</v>
      </c>
    </row>
    <row r="21" spans="2:37" ht="18.5">
      <c r="B21" s="405" t="s">
        <v>185</v>
      </c>
      <c r="C21" s="405"/>
      <c r="D21" s="405"/>
      <c r="E21" s="264"/>
      <c r="F21" s="319" t="s">
        <v>21</v>
      </c>
      <c r="G21" s="328">
        <v>444</v>
      </c>
      <c r="H21" s="320">
        <v>12</v>
      </c>
      <c r="I21" s="321">
        <v>7</v>
      </c>
      <c r="J21" s="322">
        <f t="shared" si="0"/>
        <v>439</v>
      </c>
      <c r="K21" s="323">
        <v>45</v>
      </c>
      <c r="L21" s="324"/>
      <c r="M21" s="325">
        <f t="shared" si="1"/>
        <v>0.10250569476082004</v>
      </c>
      <c r="N21" s="326">
        <f t="shared" si="2"/>
        <v>0.97297297297297303</v>
      </c>
      <c r="O21" s="327">
        <f t="shared" si="3"/>
        <v>0.98873873873873874</v>
      </c>
    </row>
    <row r="22" spans="2:37" ht="18.5">
      <c r="B22" s="405"/>
      <c r="C22" s="405"/>
      <c r="D22" s="405"/>
      <c r="E22" s="264"/>
      <c r="F22" s="319" t="s">
        <v>44</v>
      </c>
      <c r="G22" s="328">
        <v>513</v>
      </c>
      <c r="H22" s="320">
        <v>36</v>
      </c>
      <c r="I22" s="321">
        <v>21</v>
      </c>
      <c r="J22" s="322">
        <f t="shared" si="0"/>
        <v>498</v>
      </c>
      <c r="K22" s="323">
        <v>40</v>
      </c>
      <c r="L22" s="324"/>
      <c r="M22" s="325">
        <f t="shared" si="1"/>
        <v>8.0321285140562249E-2</v>
      </c>
      <c r="N22" s="326">
        <f t="shared" si="2"/>
        <v>0.92982456140350878</v>
      </c>
      <c r="O22" s="327">
        <f t="shared" si="3"/>
        <v>0.9707602339181286</v>
      </c>
    </row>
    <row r="23" spans="2:37" ht="18.5">
      <c r="B23" s="297"/>
      <c r="C23" s="297"/>
      <c r="D23" s="297"/>
      <c r="E23" s="264"/>
      <c r="F23" s="319" t="s">
        <v>45</v>
      </c>
      <c r="G23" s="328">
        <v>546</v>
      </c>
      <c r="H23" s="320">
        <v>14</v>
      </c>
      <c r="I23" s="321">
        <v>14</v>
      </c>
      <c r="J23" s="322">
        <f t="shared" si="0"/>
        <v>546</v>
      </c>
      <c r="K23" s="323">
        <v>50</v>
      </c>
      <c r="L23" s="324"/>
      <c r="M23" s="325">
        <f t="shared" si="1"/>
        <v>9.1575091575091569E-2</v>
      </c>
      <c r="N23" s="326">
        <f t="shared" si="2"/>
        <v>0.97435897435897434</v>
      </c>
      <c r="O23" s="327">
        <f t="shared" si="3"/>
        <v>1</v>
      </c>
    </row>
    <row r="24" spans="2:37" ht="18.5">
      <c r="B24" s="398" t="s">
        <v>243</v>
      </c>
      <c r="C24" s="398"/>
      <c r="D24" s="398"/>
      <c r="E24" s="264"/>
      <c r="F24" s="319" t="s">
        <v>46</v>
      </c>
      <c r="G24" s="328">
        <v>494</v>
      </c>
      <c r="H24" s="320">
        <v>9</v>
      </c>
      <c r="I24" s="321">
        <v>5</v>
      </c>
      <c r="J24" s="322">
        <f t="shared" si="0"/>
        <v>490</v>
      </c>
      <c r="K24" s="323">
        <v>52</v>
      </c>
      <c r="L24" s="324"/>
      <c r="M24" s="325">
        <f t="shared" si="1"/>
        <v>0.10612244897959183</v>
      </c>
      <c r="N24" s="326">
        <f t="shared" si="2"/>
        <v>0.98178137651821862</v>
      </c>
      <c r="O24" s="327">
        <f t="shared" si="3"/>
        <v>0.9919028340080972</v>
      </c>
    </row>
    <row r="25" spans="2:37" ht="19" thickBot="1">
      <c r="B25" s="379" t="s">
        <v>244</v>
      </c>
      <c r="C25" s="379"/>
      <c r="D25" s="379"/>
      <c r="E25" s="264"/>
      <c r="F25" s="329" t="s">
        <v>47</v>
      </c>
      <c r="G25" s="330">
        <v>411</v>
      </c>
      <c r="H25" s="331">
        <v>17</v>
      </c>
      <c r="I25" s="332">
        <v>5</v>
      </c>
      <c r="J25" s="333">
        <f t="shared" si="0"/>
        <v>399</v>
      </c>
      <c r="K25" s="334">
        <v>48</v>
      </c>
      <c r="L25" s="335"/>
      <c r="M25" s="336">
        <f t="shared" si="1"/>
        <v>0.12030075187969924</v>
      </c>
      <c r="N25" s="337">
        <f t="shared" si="2"/>
        <v>0.95863746958637475</v>
      </c>
      <c r="O25" s="338">
        <f t="shared" si="3"/>
        <v>0.97080291970802923</v>
      </c>
    </row>
    <row r="26" spans="2:37" ht="18.5">
      <c r="B26" s="445" t="s">
        <v>260</v>
      </c>
      <c r="C26" s="445"/>
      <c r="D26" s="445"/>
      <c r="E26" s="265"/>
      <c r="F26" s="298"/>
      <c r="G26" s="298"/>
      <c r="H26" s="298"/>
      <c r="I26" s="298"/>
      <c r="J26" s="298"/>
      <c r="K26" s="298"/>
      <c r="L26" s="298"/>
      <c r="M26" s="298"/>
      <c r="N26" s="298"/>
      <c r="O26" s="298"/>
    </row>
    <row r="27" spans="2:37" ht="18.5">
      <c r="B27" s="379" t="s">
        <v>242</v>
      </c>
      <c r="C27" s="379"/>
      <c r="D27" s="379"/>
      <c r="E27" s="265"/>
      <c r="I27" s="17"/>
    </row>
    <row r="28" spans="2:37" ht="19" thickBot="1">
      <c r="B28" s="288"/>
      <c r="C28" s="288"/>
      <c r="D28" s="288"/>
      <c r="E28" s="266"/>
      <c r="F28" s="50" t="s">
        <v>276</v>
      </c>
    </row>
    <row r="29" spans="2:37" ht="19" thickBot="1">
      <c r="B29" s="400" t="s">
        <v>150</v>
      </c>
      <c r="C29" s="401"/>
      <c r="D29" s="401"/>
      <c r="E29" s="267"/>
      <c r="F29" s="118" t="s">
        <v>169</v>
      </c>
      <c r="G29" s="359">
        <v>1</v>
      </c>
      <c r="H29" s="359">
        <v>2</v>
      </c>
      <c r="I29" s="359">
        <v>3</v>
      </c>
      <c r="J29" s="359">
        <v>4</v>
      </c>
      <c r="K29" s="359">
        <v>5</v>
      </c>
      <c r="L29" s="359">
        <v>6</v>
      </c>
      <c r="M29" s="359">
        <v>7</v>
      </c>
      <c r="N29" s="359">
        <v>8</v>
      </c>
      <c r="O29" s="359">
        <v>9</v>
      </c>
      <c r="P29" s="359">
        <v>10</v>
      </c>
      <c r="Q29" s="359">
        <v>11</v>
      </c>
      <c r="R29" s="359">
        <v>12</v>
      </c>
      <c r="S29" s="359">
        <v>13</v>
      </c>
      <c r="T29" s="359">
        <v>14</v>
      </c>
      <c r="U29" s="359">
        <v>15</v>
      </c>
      <c r="V29" s="359">
        <v>16</v>
      </c>
      <c r="W29" s="359">
        <v>17</v>
      </c>
      <c r="X29" s="359">
        <v>18</v>
      </c>
      <c r="Y29" s="359">
        <v>19</v>
      </c>
      <c r="Z29" s="359">
        <v>20</v>
      </c>
      <c r="AA29" s="359">
        <v>21</v>
      </c>
      <c r="AB29" s="359">
        <v>22</v>
      </c>
      <c r="AC29" s="359">
        <v>23</v>
      </c>
      <c r="AD29" s="359">
        <v>24</v>
      </c>
      <c r="AE29" s="359">
        <v>25</v>
      </c>
      <c r="AF29" s="359">
        <v>26</v>
      </c>
      <c r="AG29" s="359">
        <v>27</v>
      </c>
      <c r="AH29" s="359">
        <v>28</v>
      </c>
      <c r="AI29" s="359">
        <v>29</v>
      </c>
      <c r="AJ29" s="359">
        <v>30</v>
      </c>
      <c r="AK29" s="364">
        <v>31</v>
      </c>
    </row>
    <row r="30" spans="2:37">
      <c r="B30" s="258"/>
      <c r="C30" s="258"/>
      <c r="D30" s="258"/>
      <c r="E30" s="267"/>
      <c r="F30" s="360" t="s">
        <v>277</v>
      </c>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row>
    <row r="31" spans="2:37">
      <c r="B31" s="258"/>
      <c r="C31" s="258"/>
      <c r="D31" s="258"/>
      <c r="E31" s="268"/>
      <c r="F31" s="362" t="s">
        <v>278</v>
      </c>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row>
    <row r="32" spans="2:37">
      <c r="B32" s="258"/>
      <c r="C32" s="258"/>
      <c r="D32" s="258"/>
      <c r="E32" s="269"/>
      <c r="F32" s="362" t="s">
        <v>279</v>
      </c>
      <c r="G32" s="36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row>
    <row r="33" spans="2:37">
      <c r="B33" s="258"/>
      <c r="C33" s="258"/>
      <c r="D33" s="258"/>
      <c r="E33" s="266"/>
      <c r="F33" s="362" t="s">
        <v>280</v>
      </c>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row>
    <row r="34" spans="2:37">
      <c r="B34" s="258"/>
      <c r="C34" s="258"/>
      <c r="D34" s="258"/>
      <c r="F34" s="362" t="s">
        <v>281</v>
      </c>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row>
    <row r="35" spans="2:37">
      <c r="B35" s="258"/>
      <c r="C35" s="258"/>
      <c r="D35" s="258"/>
    </row>
    <row r="36" spans="2:37">
      <c r="B36" s="258"/>
      <c r="C36" s="258"/>
      <c r="D36" s="258"/>
    </row>
    <row r="37" spans="2:37">
      <c r="B37" s="258"/>
      <c r="C37" s="258"/>
      <c r="D37" s="258"/>
    </row>
    <row r="38" spans="2:37">
      <c r="B38" s="258"/>
      <c r="C38" s="258"/>
      <c r="D38" s="258"/>
    </row>
    <row r="39" spans="2:37">
      <c r="B39" s="258"/>
      <c r="C39" s="258"/>
      <c r="D39" s="258"/>
    </row>
    <row r="40" spans="2:37">
      <c r="B40" s="258"/>
      <c r="C40" s="258"/>
      <c r="D40" s="258"/>
    </row>
    <row r="41" spans="2:37">
      <c r="B41" s="258"/>
      <c r="C41" s="258"/>
      <c r="D41" s="258"/>
    </row>
    <row r="42" spans="2:37">
      <c r="B42" s="258"/>
      <c r="C42" s="258"/>
      <c r="D42" s="258"/>
    </row>
    <row r="43" spans="2:37">
      <c r="B43" s="258"/>
      <c r="C43" s="258"/>
      <c r="D43" s="258"/>
    </row>
    <row r="44" spans="2:37">
      <c r="B44" s="258"/>
      <c r="C44" s="258"/>
      <c r="D44" s="258"/>
    </row>
    <row r="45" spans="2:37">
      <c r="B45" s="258"/>
      <c r="C45" s="258"/>
      <c r="D45" s="258"/>
    </row>
    <row r="46" spans="2:37">
      <c r="B46" s="258"/>
      <c r="C46" s="258"/>
      <c r="D46" s="258"/>
    </row>
    <row r="47" spans="2:37">
      <c r="B47" s="258"/>
      <c r="C47" s="258"/>
      <c r="D47" s="258"/>
    </row>
    <row r="48" spans="2:37">
      <c r="B48" s="258"/>
      <c r="C48" s="258"/>
      <c r="D48" s="258"/>
    </row>
    <row r="49" spans="2:4">
      <c r="B49" s="258"/>
      <c r="C49" s="258"/>
      <c r="D49" s="258"/>
    </row>
    <row r="50" spans="2:4">
      <c r="B50" s="258"/>
      <c r="C50" s="258"/>
      <c r="D50" s="258"/>
    </row>
    <row r="51" spans="2:4">
      <c r="B51" s="258"/>
      <c r="C51" s="258"/>
      <c r="D51" s="258"/>
    </row>
    <row r="52" spans="2:4">
      <c r="B52" s="258"/>
      <c r="C52" s="258"/>
      <c r="D52" s="258"/>
    </row>
    <row r="53" spans="2:4">
      <c r="B53" s="258"/>
      <c r="C53" s="258"/>
      <c r="D53" s="258"/>
    </row>
    <row r="54" spans="2:4">
      <c r="B54" s="258"/>
      <c r="C54" s="258"/>
      <c r="D54" s="258"/>
    </row>
    <row r="55" spans="2:4">
      <c r="B55" s="258"/>
      <c r="C55" s="258"/>
      <c r="D55" s="258"/>
    </row>
    <row r="56" spans="2:4">
      <c r="B56" s="258"/>
      <c r="C56" s="258"/>
      <c r="D56" s="258"/>
    </row>
    <row r="57" spans="2:4">
      <c r="B57" s="258"/>
      <c r="C57" s="258"/>
      <c r="D57" s="258"/>
    </row>
    <row r="58" spans="2:4">
      <c r="B58" s="258"/>
      <c r="C58" s="258"/>
      <c r="D58" s="258"/>
    </row>
    <row r="59" spans="2:4">
      <c r="B59" s="258"/>
      <c r="C59" s="258"/>
      <c r="D59" s="258"/>
    </row>
    <row r="60" spans="2:4">
      <c r="B60" s="258"/>
      <c r="C60" s="258"/>
      <c r="D60" s="258"/>
    </row>
    <row r="61" spans="2:4">
      <c r="B61" s="258"/>
      <c r="C61" s="258"/>
      <c r="D61" s="258"/>
    </row>
    <row r="62" spans="2:4">
      <c r="B62" s="258"/>
      <c r="C62" s="258"/>
      <c r="D62" s="258"/>
    </row>
    <row r="63" spans="2:4">
      <c r="B63" s="258"/>
      <c r="C63" s="258"/>
      <c r="D63" s="258"/>
    </row>
    <row r="64" spans="2:4">
      <c r="B64" s="258"/>
      <c r="C64" s="258"/>
      <c r="D64" s="258"/>
    </row>
    <row r="65" spans="2:4">
      <c r="B65" s="258"/>
      <c r="C65" s="258"/>
      <c r="D65" s="258"/>
    </row>
    <row r="66" spans="2:4">
      <c r="B66" s="258"/>
      <c r="C66" s="258"/>
      <c r="D66" s="258"/>
    </row>
    <row r="67" spans="2:4">
      <c r="B67" s="258"/>
      <c r="C67" s="258"/>
      <c r="D67" s="258"/>
    </row>
    <row r="68" spans="2:4">
      <c r="B68" s="258"/>
      <c r="C68" s="258"/>
      <c r="D68" s="258"/>
    </row>
    <row r="69" spans="2:4">
      <c r="B69" s="258"/>
      <c r="C69" s="258"/>
      <c r="D69" s="258"/>
    </row>
    <row r="70" spans="2:4">
      <c r="B70" s="258"/>
      <c r="C70" s="258"/>
      <c r="D70" s="258"/>
    </row>
    <row r="71" spans="2:4">
      <c r="B71" s="258"/>
      <c r="C71" s="258"/>
      <c r="D71" s="258"/>
    </row>
    <row r="72" spans="2:4">
      <c r="B72" s="258"/>
      <c r="C72" s="258"/>
      <c r="D72" s="258"/>
    </row>
    <row r="73" spans="2:4">
      <c r="B73" s="258"/>
      <c r="C73" s="258"/>
      <c r="D73" s="258"/>
    </row>
    <row r="74" spans="2:4">
      <c r="B74" s="258"/>
      <c r="C74" s="258"/>
      <c r="D74" s="258"/>
    </row>
    <row r="75" spans="2:4">
      <c r="B75" s="258"/>
      <c r="C75" s="258"/>
      <c r="D75" s="258"/>
    </row>
    <row r="76" spans="2:4">
      <c r="B76" s="258"/>
      <c r="C76" s="258"/>
      <c r="D76" s="258"/>
    </row>
    <row r="77" spans="2:4">
      <c r="B77" s="258"/>
      <c r="C77" s="258"/>
      <c r="D77" s="258"/>
    </row>
    <row r="78" spans="2:4">
      <c r="B78" s="258"/>
      <c r="C78" s="258"/>
      <c r="D78" s="258"/>
    </row>
    <row r="79" spans="2:4">
      <c r="B79" s="258"/>
      <c r="C79" s="258"/>
      <c r="D79" s="258"/>
    </row>
    <row r="80" spans="2:4">
      <c r="B80" s="258"/>
      <c r="C80" s="258"/>
      <c r="D80" s="258"/>
    </row>
    <row r="81" spans="2:4">
      <c r="B81" s="258"/>
      <c r="C81" s="258"/>
      <c r="D81" s="258"/>
    </row>
  </sheetData>
  <mergeCells count="15">
    <mergeCell ref="B27:D27"/>
    <mergeCell ref="B29:D29"/>
    <mergeCell ref="B24:D24"/>
    <mergeCell ref="B19:D20"/>
    <mergeCell ref="B25:D25"/>
    <mergeCell ref="N12:O12"/>
    <mergeCell ref="B9:D10"/>
    <mergeCell ref="B11:D12"/>
    <mergeCell ref="B13:D14"/>
    <mergeCell ref="B26:D26"/>
    <mergeCell ref="B15:D16"/>
    <mergeCell ref="B17:D18"/>
    <mergeCell ref="J12:M12"/>
    <mergeCell ref="B21:D22"/>
    <mergeCell ref="G12:I12"/>
  </mergeCells>
  <phoneticPr fontId="13" type="noConversion"/>
  <hyperlinks>
    <hyperlink ref="B25:D25" location="'2024 All Payor Quality Measures'!A1" display="All-Payor Quality Measures" xr:uid="{0C4266D5-1601-4175-B9B1-683E0551ED44}"/>
    <hyperlink ref="B27:D27" location="'Reporting Cadence'!A1" display="Reporting Cadence" xr:uid="{C8FB2EB2-C60C-4968-A476-CCD7D8AEDDB1}"/>
    <hyperlink ref="B11:D12" location="'General Fiscal Health Wksht'!A1" display="Fiscal Health Worksheet" xr:uid="{CD3A5681-EC45-486F-9ED0-235E6768862D}"/>
    <hyperlink ref="B13:D14" location="'Revenue Overview'!A1" display="Revenue" xr:uid="{B1307366-85BA-4A1F-BD34-75C191621C96}"/>
    <hyperlink ref="B9:D10" location="Dashboard!A1" display="Dashboard" xr:uid="{0B2AA561-77D9-454A-A0C9-7ED273A56929}"/>
    <hyperlink ref="B26:D26" location="'CY Quality Measure Resources'!A1" display="CY Quality Measure Resource" xr:uid="{9EDA2C94-0EFE-D643-B34C-29BEA5991210}"/>
    <hyperlink ref="B15:D16" location="'Payor Mix &amp; Collections'!A1" display="Collections" xr:uid="{FC64749E-33D6-F24C-88A9-40B06FD9BC89}"/>
    <hyperlink ref="B17:D18" location="'Reimbursement Analysis'!A1" display="Reimbursement Analysis" xr:uid="{E9E3A9CF-DED5-FE4B-B01A-6A86DB24C615}"/>
    <hyperlink ref="B19:D20" location="'Front Desk Admin'!A1" display="Front Desk Admin" xr:uid="{B982B6CF-3AA6-BF40-BF98-65F572A3874A}"/>
    <hyperlink ref="B29:D29" location="'NC AHEC '!A1" display="AHEC Practice Support" xr:uid="{74FA89E6-4A2D-474E-8F6E-D3AB191E97A3}"/>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DEEBA-0BBE-4498-9921-2E16371ABAD6}">
  <sheetPr codeName="Sheet6"/>
  <dimension ref="B1:AI69"/>
  <sheetViews>
    <sheetView topLeftCell="B7" zoomScaleNormal="100" workbookViewId="0">
      <pane xSplit="3" topLeftCell="E1" activePane="topRight" state="frozen"/>
      <selection activeCell="B15" sqref="B15:D15"/>
      <selection pane="topRight" activeCell="A19" sqref="A19"/>
    </sheetView>
  </sheetViews>
  <sheetFormatPr defaultColWidth="8.81640625" defaultRowHeight="16"/>
  <cols>
    <col min="1" max="1" width="0" hidden="1" customWidth="1"/>
    <col min="2" max="2" width="11.26953125" style="259" customWidth="1"/>
    <col min="3" max="3" width="11.453125" style="259" customWidth="1"/>
    <col min="4" max="4" width="14.7265625" style="259" customWidth="1"/>
    <col min="5" max="5" width="32.81640625" style="190" customWidth="1"/>
    <col min="6" max="6" width="33" customWidth="1"/>
    <col min="7" max="8" width="13.453125" customWidth="1"/>
    <col min="9" max="9" width="12.453125" customWidth="1"/>
    <col min="10" max="10" width="10.453125" customWidth="1"/>
    <col min="11" max="11" width="13" customWidth="1"/>
    <col min="12" max="12" width="11" bestFit="1" customWidth="1"/>
    <col min="13" max="13" width="12.453125" customWidth="1"/>
    <col min="14" max="14" width="11" customWidth="1"/>
    <col min="15" max="15" width="13" customWidth="1"/>
    <col min="17" max="17" width="13.453125" customWidth="1"/>
    <col min="18" max="18" width="11" customWidth="1"/>
    <col min="19" max="19" width="12.453125" customWidth="1"/>
    <col min="20" max="20" width="10.81640625" customWidth="1"/>
    <col min="21" max="22" width="13.453125" customWidth="1"/>
    <col min="23" max="23" width="12.81640625" customWidth="1"/>
    <col min="25" max="25" width="12.81640625" customWidth="1"/>
    <col min="27" max="27" width="12.453125" customWidth="1"/>
    <col min="28" max="28" width="16.453125" customWidth="1"/>
    <col min="29" max="29" width="14.453125" customWidth="1"/>
    <col min="31" max="31" width="12.453125" customWidth="1"/>
    <col min="32" max="32" width="13.1796875" customWidth="1"/>
    <col min="33" max="33" width="14" customWidth="1"/>
    <col min="35" max="35" width="12.453125" customWidth="1"/>
  </cols>
  <sheetData>
    <row r="1" spans="2:35">
      <c r="B1" s="258"/>
      <c r="C1" s="258"/>
      <c r="D1" s="258"/>
      <c r="E1" s="294"/>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row>
    <row r="2" spans="2:35">
      <c r="B2" s="258"/>
      <c r="C2" s="258"/>
      <c r="D2" s="258"/>
      <c r="E2" s="294"/>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row>
    <row r="3" spans="2:35">
      <c r="B3" s="258"/>
      <c r="C3" s="258"/>
      <c r="D3" s="258"/>
      <c r="E3" s="294"/>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row>
    <row r="4" spans="2:35" ht="15" customHeight="1">
      <c r="B4" s="258"/>
      <c r="C4" s="258"/>
      <c r="D4" s="258"/>
      <c r="E4" s="294"/>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row>
    <row r="5" spans="2:35" hidden="1">
      <c r="B5" s="258"/>
      <c r="C5" s="258"/>
      <c r="D5" s="258"/>
      <c r="E5" s="294"/>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row>
    <row r="6" spans="2:35" hidden="1">
      <c r="B6" s="258"/>
      <c r="C6" s="258"/>
      <c r="D6" s="258"/>
      <c r="E6" s="294"/>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row>
    <row r="7" spans="2:35">
      <c r="B7" s="258"/>
      <c r="C7" s="258"/>
      <c r="D7" s="258"/>
    </row>
    <row r="8" spans="2:35" ht="32.25" customHeight="1">
      <c r="B8" s="258"/>
      <c r="C8" s="258"/>
      <c r="D8" s="258"/>
      <c r="E8" s="343" t="s">
        <v>148</v>
      </c>
      <c r="F8" s="454" t="s">
        <v>286</v>
      </c>
      <c r="G8" s="454"/>
      <c r="H8" s="454"/>
      <c r="I8" s="454"/>
      <c r="J8" s="454"/>
      <c r="K8" s="454"/>
      <c r="L8" s="454"/>
      <c r="M8" s="454"/>
      <c r="N8" s="454"/>
      <c r="O8" s="454"/>
      <c r="P8" s="454"/>
      <c r="Q8" s="454"/>
      <c r="R8" s="454"/>
      <c r="S8" s="454"/>
    </row>
    <row r="9" spans="2:35" ht="25" customHeight="1">
      <c r="B9" s="477" t="s">
        <v>184</v>
      </c>
      <c r="C9" s="477"/>
      <c r="D9" s="477"/>
      <c r="E9" s="343"/>
      <c r="F9" s="295"/>
      <c r="G9" s="295"/>
      <c r="H9" s="295"/>
      <c r="I9" s="295"/>
      <c r="J9" s="295"/>
      <c r="K9" s="295"/>
      <c r="L9" s="295"/>
    </row>
    <row r="10" spans="2:35" ht="26.15" customHeight="1">
      <c r="B10" s="401" t="s">
        <v>261</v>
      </c>
      <c r="C10" s="401"/>
      <c r="D10" s="401"/>
      <c r="E10" s="343" t="s">
        <v>147</v>
      </c>
      <c r="F10" s="344" t="s">
        <v>266</v>
      </c>
      <c r="G10" s="295"/>
      <c r="H10" s="295"/>
      <c r="I10" s="295"/>
      <c r="J10" s="295"/>
      <c r="K10" s="295"/>
    </row>
    <row r="11" spans="2:35" ht="35.15" customHeight="1">
      <c r="B11" s="401" t="s">
        <v>5</v>
      </c>
      <c r="C11" s="401"/>
      <c r="D11" s="475"/>
      <c r="E11" s="346" t="s">
        <v>265</v>
      </c>
    </row>
    <row r="12" spans="2:35" ht="43.5">
      <c r="B12" s="401" t="s">
        <v>249</v>
      </c>
      <c r="C12" s="401"/>
      <c r="D12" s="475"/>
      <c r="E12" s="194" t="s">
        <v>187</v>
      </c>
      <c r="F12" s="347" t="s">
        <v>267</v>
      </c>
      <c r="G12" s="192" t="s">
        <v>188</v>
      </c>
      <c r="H12" s="192" t="s">
        <v>189</v>
      </c>
      <c r="I12" s="193" t="s">
        <v>190</v>
      </c>
      <c r="J12" s="193" t="s">
        <v>191</v>
      </c>
      <c r="K12" s="193" t="s">
        <v>192</v>
      </c>
      <c r="L12" s="194" t="s">
        <v>193</v>
      </c>
      <c r="M12" s="195" t="s">
        <v>190</v>
      </c>
      <c r="N12" s="195" t="s">
        <v>191</v>
      </c>
      <c r="O12" s="195" t="s">
        <v>192</v>
      </c>
      <c r="P12" s="192" t="s">
        <v>194</v>
      </c>
      <c r="Q12" s="193" t="s">
        <v>190</v>
      </c>
      <c r="R12" s="193" t="s">
        <v>191</v>
      </c>
      <c r="S12" s="193" t="s">
        <v>192</v>
      </c>
      <c r="T12" s="191" t="s">
        <v>195</v>
      </c>
      <c r="U12" s="195" t="s">
        <v>190</v>
      </c>
      <c r="V12" s="195" t="s">
        <v>191</v>
      </c>
      <c r="W12" s="195" t="s">
        <v>192</v>
      </c>
      <c r="X12" s="192" t="s">
        <v>196</v>
      </c>
      <c r="Y12" s="193" t="s">
        <v>190</v>
      </c>
      <c r="Z12" s="193" t="s">
        <v>191</v>
      </c>
      <c r="AA12" s="193" t="s">
        <v>192</v>
      </c>
      <c r="AB12" s="194" t="s">
        <v>197</v>
      </c>
      <c r="AC12" s="195" t="s">
        <v>190</v>
      </c>
      <c r="AD12" s="195" t="s">
        <v>191</v>
      </c>
      <c r="AE12" s="195" t="s">
        <v>192</v>
      </c>
      <c r="AF12" s="192" t="s">
        <v>197</v>
      </c>
      <c r="AG12" s="193" t="s">
        <v>190</v>
      </c>
      <c r="AH12" s="193" t="s">
        <v>191</v>
      </c>
      <c r="AI12" s="193" t="s">
        <v>192</v>
      </c>
    </row>
    <row r="13" spans="2:35" ht="18.5">
      <c r="B13" s="400" t="s">
        <v>93</v>
      </c>
      <c r="C13" s="400"/>
      <c r="D13" s="476"/>
      <c r="E13" s="197" t="s">
        <v>198</v>
      </c>
      <c r="F13" s="196"/>
      <c r="G13" s="197"/>
      <c r="H13" s="197"/>
      <c r="I13" s="198"/>
      <c r="J13" s="199"/>
      <c r="K13" s="199"/>
      <c r="L13" s="196"/>
      <c r="M13" s="198"/>
      <c r="N13" s="199"/>
      <c r="O13" s="199"/>
      <c r="P13" s="196"/>
      <c r="Q13" s="198"/>
      <c r="R13" s="199"/>
      <c r="S13" s="199"/>
      <c r="T13" s="196"/>
      <c r="U13" s="198"/>
      <c r="V13" s="198"/>
      <c r="W13" s="199"/>
      <c r="X13" s="196"/>
      <c r="Y13" s="198"/>
      <c r="Z13" s="199"/>
      <c r="AA13" s="199"/>
      <c r="AB13" s="196"/>
      <c r="AC13" s="198"/>
      <c r="AD13" s="198"/>
      <c r="AE13" s="199"/>
      <c r="AF13" s="196"/>
      <c r="AG13" s="198"/>
      <c r="AH13" s="199"/>
      <c r="AI13" s="199"/>
    </row>
    <row r="14" spans="2:35" ht="29">
      <c r="B14" s="401" t="s">
        <v>257</v>
      </c>
      <c r="C14" s="401"/>
      <c r="D14" s="475"/>
      <c r="E14" s="200" t="s">
        <v>199</v>
      </c>
      <c r="F14" s="144" t="s">
        <v>200</v>
      </c>
      <c r="G14" s="201" t="s">
        <v>201</v>
      </c>
      <c r="H14" s="202">
        <v>0.50190000000000001</v>
      </c>
      <c r="I14" s="201"/>
      <c r="J14" s="201"/>
      <c r="K14" s="201"/>
      <c r="L14" s="203"/>
      <c r="M14" s="203"/>
      <c r="N14" s="203"/>
      <c r="O14" s="203"/>
      <c r="P14" s="201"/>
      <c r="Q14" s="201"/>
      <c r="R14" s="25"/>
      <c r="S14" s="25"/>
      <c r="T14" s="203"/>
      <c r="U14" s="203"/>
      <c r="V14" s="203"/>
      <c r="W14" s="203"/>
      <c r="X14" s="201"/>
      <c r="Y14" s="201"/>
      <c r="Z14" s="25"/>
      <c r="AA14" s="25"/>
      <c r="AB14" s="203"/>
      <c r="AC14" s="203"/>
      <c r="AD14" s="203"/>
      <c r="AE14" s="203"/>
      <c r="AF14" s="201"/>
      <c r="AG14" s="201"/>
      <c r="AH14" s="25"/>
      <c r="AI14" s="25"/>
    </row>
    <row r="15" spans="2:35" ht="29">
      <c r="B15" s="477" t="s">
        <v>185</v>
      </c>
      <c r="C15" s="477"/>
      <c r="D15" s="478"/>
      <c r="E15" s="200" t="s">
        <v>202</v>
      </c>
      <c r="F15" s="144" t="s">
        <v>203</v>
      </c>
      <c r="G15" s="201" t="s">
        <v>201</v>
      </c>
      <c r="H15" s="202">
        <v>0.36770000000000003</v>
      </c>
      <c r="I15" s="201"/>
      <c r="J15" s="201"/>
      <c r="K15" s="201"/>
      <c r="L15" s="203"/>
      <c r="M15" s="203"/>
      <c r="N15" s="203"/>
      <c r="O15" s="203"/>
      <c r="P15" s="201"/>
      <c r="Q15" s="201"/>
      <c r="R15" s="25"/>
      <c r="S15" s="25"/>
      <c r="T15" s="203"/>
      <c r="U15" s="203"/>
      <c r="V15" s="203"/>
      <c r="W15" s="203"/>
      <c r="X15" s="201"/>
      <c r="Y15" s="201"/>
      <c r="Z15" s="25"/>
      <c r="AA15" s="25"/>
      <c r="AB15" s="203"/>
      <c r="AC15" s="203"/>
      <c r="AD15" s="203"/>
      <c r="AE15" s="203"/>
      <c r="AF15" s="201"/>
      <c r="AG15" s="201"/>
      <c r="AH15" s="25"/>
      <c r="AI15" s="25"/>
    </row>
    <row r="16" spans="2:35" ht="29">
      <c r="B16" s="398" t="s">
        <v>243</v>
      </c>
      <c r="C16" s="398"/>
      <c r="D16" s="485"/>
      <c r="E16" s="200" t="s">
        <v>204</v>
      </c>
      <c r="F16" s="144" t="s">
        <v>205</v>
      </c>
      <c r="G16" s="201" t="s">
        <v>201</v>
      </c>
      <c r="H16" s="202">
        <v>0.33129999999999998</v>
      </c>
      <c r="I16" s="201"/>
      <c r="J16" s="201"/>
      <c r="K16" s="201"/>
      <c r="L16" s="203"/>
      <c r="M16" s="203"/>
      <c r="N16" s="203"/>
      <c r="O16" s="203"/>
      <c r="P16" s="201"/>
      <c r="Q16" s="201"/>
      <c r="R16" s="25"/>
      <c r="S16" s="25"/>
      <c r="T16" s="203"/>
      <c r="U16" s="203"/>
      <c r="V16" s="203"/>
      <c r="W16" s="203"/>
      <c r="X16" s="201"/>
      <c r="Y16" s="201"/>
      <c r="Z16" s="25"/>
      <c r="AA16" s="25"/>
      <c r="AB16" s="203"/>
      <c r="AC16" s="203"/>
      <c r="AD16" s="203"/>
      <c r="AE16" s="203"/>
      <c r="AF16" s="201"/>
      <c r="AG16" s="201"/>
      <c r="AH16" s="25"/>
      <c r="AI16" s="25"/>
    </row>
    <row r="17" spans="2:35" ht="18.5">
      <c r="B17" s="486" t="s">
        <v>244</v>
      </c>
      <c r="C17" s="486"/>
      <c r="D17" s="487"/>
      <c r="E17" s="481" t="s">
        <v>206</v>
      </c>
      <c r="F17" s="144" t="s">
        <v>207</v>
      </c>
      <c r="G17" s="201" t="s">
        <v>201</v>
      </c>
      <c r="H17" s="202">
        <v>0.68989999999999996</v>
      </c>
      <c r="I17" s="201"/>
      <c r="J17" s="201"/>
      <c r="K17" s="201"/>
      <c r="L17" s="203"/>
      <c r="M17" s="203"/>
      <c r="N17" s="203"/>
      <c r="O17" s="203"/>
      <c r="P17" s="201"/>
      <c r="Q17" s="201"/>
      <c r="R17" s="25"/>
      <c r="S17" s="25"/>
      <c r="T17" s="203"/>
      <c r="U17" s="203"/>
      <c r="V17" s="203"/>
      <c r="W17" s="203"/>
      <c r="X17" s="201"/>
      <c r="Y17" s="201"/>
      <c r="Z17" s="25"/>
      <c r="AA17" s="25"/>
      <c r="AB17" s="203"/>
      <c r="AC17" s="203"/>
      <c r="AD17" s="203"/>
      <c r="AE17" s="203"/>
      <c r="AF17" s="201"/>
      <c r="AG17" s="201"/>
      <c r="AH17" s="25"/>
      <c r="AI17" s="25"/>
    </row>
    <row r="18" spans="2:35" ht="18.5">
      <c r="B18" s="379" t="s">
        <v>256</v>
      </c>
      <c r="C18" s="379"/>
      <c r="D18" s="488"/>
      <c r="E18" s="482"/>
      <c r="F18" s="144" t="s">
        <v>208</v>
      </c>
      <c r="G18" s="201" t="s">
        <v>201</v>
      </c>
      <c r="H18" s="202">
        <v>0.6976</v>
      </c>
      <c r="I18" s="201"/>
      <c r="J18" s="201"/>
      <c r="K18" s="201"/>
      <c r="L18" s="203"/>
      <c r="M18" s="203"/>
      <c r="N18" s="203"/>
      <c r="O18" s="203"/>
      <c r="P18" s="201"/>
      <c r="Q18" s="201"/>
      <c r="R18" s="25"/>
      <c r="S18" s="25"/>
      <c r="T18" s="203"/>
      <c r="U18" s="203"/>
      <c r="V18" s="203"/>
      <c r="W18" s="203"/>
      <c r="X18" s="201"/>
      <c r="Y18" s="201"/>
      <c r="Z18" s="25"/>
      <c r="AA18" s="25"/>
      <c r="AB18" s="203"/>
      <c r="AC18" s="203"/>
      <c r="AD18" s="203"/>
      <c r="AE18" s="203"/>
      <c r="AF18" s="201"/>
      <c r="AG18" s="201"/>
      <c r="AH18" s="25"/>
      <c r="AI18" s="25"/>
    </row>
    <row r="19" spans="2:35" ht="29">
      <c r="B19" s="379" t="s">
        <v>242</v>
      </c>
      <c r="C19" s="379"/>
      <c r="D19" s="488"/>
      <c r="E19" s="200" t="s">
        <v>209</v>
      </c>
      <c r="F19" s="144" t="s">
        <v>210</v>
      </c>
      <c r="G19" s="201" t="s">
        <v>201</v>
      </c>
      <c r="H19" s="202">
        <v>0.57669999999999999</v>
      </c>
      <c r="I19" s="201"/>
      <c r="J19" s="201"/>
      <c r="K19" s="201"/>
      <c r="L19" s="203"/>
      <c r="M19" s="203"/>
      <c r="N19" s="203"/>
      <c r="O19" s="203"/>
      <c r="P19" s="201"/>
      <c r="Q19" s="201"/>
      <c r="R19" s="25"/>
      <c r="S19" s="25"/>
      <c r="T19" s="203"/>
      <c r="U19" s="203"/>
      <c r="V19" s="203"/>
      <c r="W19" s="203"/>
      <c r="X19" s="201"/>
      <c r="Y19" s="201"/>
      <c r="Z19" s="25"/>
      <c r="AA19" s="25"/>
      <c r="AB19" s="203"/>
      <c r="AC19" s="203"/>
      <c r="AD19" s="203"/>
      <c r="AE19" s="203"/>
      <c r="AF19" s="201"/>
      <c r="AG19" s="201"/>
      <c r="AH19" s="25"/>
      <c r="AI19" s="25"/>
    </row>
    <row r="20" spans="2:35" ht="29">
      <c r="B20" s="290"/>
      <c r="C20" s="290"/>
      <c r="D20" s="290"/>
      <c r="E20" s="200" t="s">
        <v>211</v>
      </c>
      <c r="F20" s="144" t="s">
        <v>212</v>
      </c>
      <c r="G20" s="201" t="s">
        <v>201</v>
      </c>
      <c r="H20" s="201" t="s">
        <v>186</v>
      </c>
      <c r="I20" s="201"/>
      <c r="J20" s="201"/>
      <c r="K20" s="201"/>
      <c r="L20" s="203"/>
      <c r="M20" s="203"/>
      <c r="N20" s="203"/>
      <c r="O20" s="203"/>
      <c r="P20" s="201"/>
      <c r="Q20" s="201"/>
      <c r="R20" s="25"/>
      <c r="S20" s="25"/>
      <c r="T20" s="203"/>
      <c r="U20" s="203"/>
      <c r="V20" s="203"/>
      <c r="W20" s="203"/>
      <c r="X20" s="201"/>
      <c r="Y20" s="201"/>
      <c r="Z20" s="25"/>
      <c r="AA20" s="25"/>
      <c r="AB20" s="203"/>
      <c r="AC20" s="203"/>
      <c r="AD20" s="203"/>
      <c r="AE20" s="203"/>
      <c r="AF20" s="201"/>
      <c r="AG20" s="201"/>
      <c r="AH20" s="25"/>
      <c r="AI20" s="25"/>
    </row>
    <row r="21" spans="2:35" ht="18.5">
      <c r="B21" s="477" t="s">
        <v>150</v>
      </c>
      <c r="C21" s="479"/>
      <c r="D21" s="480"/>
      <c r="E21" s="204" t="s">
        <v>213</v>
      </c>
      <c r="F21" s="144"/>
      <c r="G21" s="201"/>
      <c r="H21" s="201"/>
      <c r="I21" s="201"/>
      <c r="J21" s="201"/>
      <c r="K21" s="201"/>
      <c r="L21" s="203"/>
      <c r="M21" s="203"/>
      <c r="N21" s="203"/>
      <c r="O21" s="203"/>
      <c r="P21" s="201"/>
      <c r="Q21" s="201"/>
      <c r="R21" s="25"/>
      <c r="S21" s="25"/>
      <c r="T21" s="203"/>
      <c r="U21" s="203"/>
      <c r="V21" s="203"/>
      <c r="W21" s="203"/>
      <c r="X21" s="201"/>
      <c r="Y21" s="201"/>
      <c r="Z21" s="25"/>
      <c r="AA21" s="25"/>
      <c r="AB21" s="203"/>
      <c r="AC21" s="203"/>
      <c r="AD21" s="203"/>
      <c r="AE21" s="203"/>
      <c r="AF21" s="201"/>
      <c r="AG21" s="201"/>
      <c r="AH21" s="25"/>
      <c r="AI21" s="25"/>
    </row>
    <row r="22" spans="2:35" ht="18.5">
      <c r="B22" s="291"/>
      <c r="C22" s="291"/>
      <c r="D22" s="291"/>
      <c r="E22" s="205" t="s">
        <v>214</v>
      </c>
      <c r="F22" s="206"/>
      <c r="G22" s="207"/>
      <c r="H22" s="207"/>
      <c r="I22" s="207"/>
      <c r="J22" s="207"/>
      <c r="K22" s="207"/>
      <c r="L22" s="207"/>
      <c r="M22" s="207"/>
      <c r="N22" s="207"/>
      <c r="O22" s="207"/>
      <c r="P22" s="207"/>
      <c r="Q22" s="207"/>
      <c r="R22" s="206"/>
      <c r="S22" s="206"/>
      <c r="T22" s="207"/>
      <c r="U22" s="207"/>
      <c r="V22" s="207"/>
      <c r="W22" s="207"/>
      <c r="X22" s="207"/>
      <c r="Y22" s="207"/>
      <c r="Z22" s="206"/>
      <c r="AA22" s="206"/>
      <c r="AB22" s="207"/>
      <c r="AC22" s="207"/>
      <c r="AD22" s="207"/>
      <c r="AE22" s="207"/>
      <c r="AF22" s="207"/>
      <c r="AG22" s="207"/>
      <c r="AH22" s="206"/>
      <c r="AI22" s="206"/>
    </row>
    <row r="23" spans="2:35" ht="18.5">
      <c r="B23" s="291"/>
      <c r="C23" s="291"/>
      <c r="D23" s="291"/>
      <c r="E23" s="200" t="s">
        <v>215</v>
      </c>
      <c r="F23" s="144" t="s">
        <v>216</v>
      </c>
      <c r="G23" s="201" t="s">
        <v>201</v>
      </c>
      <c r="H23" s="202">
        <v>0.46010000000000001</v>
      </c>
      <c r="I23" s="201"/>
      <c r="J23" s="201"/>
      <c r="K23" s="201"/>
      <c r="L23" s="203"/>
      <c r="M23" s="203"/>
      <c r="N23" s="203"/>
      <c r="O23" s="203"/>
      <c r="P23" s="201"/>
      <c r="Q23" s="201"/>
      <c r="R23" s="25"/>
      <c r="S23" s="25"/>
      <c r="T23" s="203"/>
      <c r="U23" s="203"/>
      <c r="V23" s="203"/>
      <c r="W23" s="203"/>
      <c r="X23" s="201"/>
      <c r="Y23" s="201"/>
      <c r="Z23" s="25"/>
      <c r="AA23" s="25"/>
      <c r="AB23" s="203"/>
      <c r="AC23" s="203"/>
      <c r="AD23" s="203"/>
      <c r="AE23" s="203"/>
      <c r="AF23" s="201"/>
      <c r="AG23" s="201"/>
      <c r="AH23" s="25"/>
      <c r="AI23" s="25"/>
    </row>
    <row r="24" spans="2:35" ht="29.5">
      <c r="B24" s="258"/>
      <c r="C24" s="258"/>
      <c r="D24" s="258"/>
      <c r="E24" s="208" t="s">
        <v>217</v>
      </c>
      <c r="F24" s="144" t="s">
        <v>218</v>
      </c>
      <c r="G24" s="201" t="s">
        <v>201</v>
      </c>
      <c r="H24" s="202">
        <v>0.67079999999999995</v>
      </c>
      <c r="I24" s="201"/>
      <c r="J24" s="201"/>
      <c r="K24" s="201"/>
      <c r="L24" s="203"/>
      <c r="M24" s="203"/>
      <c r="N24" s="203"/>
      <c r="O24" s="203"/>
      <c r="P24" s="201"/>
      <c r="Q24" s="201"/>
      <c r="R24" s="25"/>
      <c r="S24" s="25"/>
      <c r="T24" s="203"/>
      <c r="U24" s="203"/>
      <c r="V24" s="203"/>
      <c r="W24" s="203"/>
      <c r="X24" s="201"/>
      <c r="Y24" s="201"/>
      <c r="Z24" s="25"/>
      <c r="AA24" s="25"/>
      <c r="AB24" s="203"/>
      <c r="AC24" s="203"/>
      <c r="AD24" s="203"/>
      <c r="AE24" s="203"/>
      <c r="AF24" s="201"/>
      <c r="AG24" s="201"/>
      <c r="AH24" s="25"/>
      <c r="AI24" s="25"/>
    </row>
    <row r="25" spans="2:35" ht="29.5">
      <c r="B25" s="258"/>
      <c r="C25" s="258"/>
      <c r="D25" s="258"/>
      <c r="E25" s="208" t="s">
        <v>219</v>
      </c>
      <c r="F25" s="144" t="s">
        <v>218</v>
      </c>
      <c r="G25" s="201" t="s">
        <v>201</v>
      </c>
      <c r="H25" s="202">
        <v>0.61129999999999995</v>
      </c>
      <c r="I25" s="201"/>
      <c r="J25" s="201"/>
      <c r="K25" s="201"/>
      <c r="L25" s="203"/>
      <c r="M25" s="203"/>
      <c r="N25" s="203"/>
      <c r="O25" s="203"/>
      <c r="P25" s="201"/>
      <c r="Q25" s="201"/>
      <c r="R25" s="25"/>
      <c r="S25" s="25"/>
      <c r="T25" s="203"/>
      <c r="U25" s="203"/>
      <c r="V25" s="203"/>
      <c r="W25" s="203"/>
      <c r="X25" s="201"/>
      <c r="Y25" s="201"/>
      <c r="Z25" s="25"/>
      <c r="AA25" s="25"/>
      <c r="AB25" s="203"/>
      <c r="AC25" s="203"/>
      <c r="AD25" s="203"/>
      <c r="AE25" s="203"/>
      <c r="AF25" s="201"/>
      <c r="AG25" s="201"/>
      <c r="AH25" s="25"/>
      <c r="AI25" s="25"/>
    </row>
    <row r="26" spans="2:35">
      <c r="B26" s="258"/>
      <c r="C26" s="258"/>
      <c r="D26" s="258"/>
      <c r="E26" s="483" t="s">
        <v>220</v>
      </c>
      <c r="F26" s="144" t="s">
        <v>221</v>
      </c>
      <c r="G26" s="201" t="s">
        <v>201</v>
      </c>
      <c r="H26" s="201" t="s">
        <v>186</v>
      </c>
      <c r="I26" s="201"/>
      <c r="J26" s="201"/>
      <c r="K26" s="201"/>
      <c r="L26" s="203"/>
      <c r="M26" s="203"/>
      <c r="N26" s="203"/>
      <c r="O26" s="203"/>
      <c r="P26" s="201"/>
      <c r="Q26" s="201"/>
      <c r="R26" s="25"/>
      <c r="S26" s="25"/>
      <c r="T26" s="203"/>
      <c r="U26" s="203"/>
      <c r="V26" s="203"/>
      <c r="W26" s="203"/>
      <c r="X26" s="201"/>
      <c r="Y26" s="201"/>
      <c r="Z26" s="25"/>
      <c r="AA26" s="25"/>
      <c r="AB26" s="203"/>
      <c r="AC26" s="203"/>
      <c r="AD26" s="203"/>
      <c r="AE26" s="203"/>
      <c r="AF26" s="201"/>
      <c r="AG26" s="201"/>
      <c r="AH26" s="25"/>
      <c r="AI26" s="25"/>
    </row>
    <row r="27" spans="2:35">
      <c r="B27" s="258"/>
      <c r="C27" s="258"/>
      <c r="D27" s="258"/>
      <c r="E27" s="484"/>
      <c r="F27" s="144" t="s">
        <v>222</v>
      </c>
      <c r="G27" s="201" t="s">
        <v>201</v>
      </c>
      <c r="H27" s="201" t="s">
        <v>186</v>
      </c>
      <c r="I27" s="201"/>
      <c r="J27" s="201"/>
      <c r="K27" s="201"/>
      <c r="L27" s="203"/>
      <c r="M27" s="203"/>
      <c r="N27" s="203"/>
      <c r="O27" s="203"/>
      <c r="P27" s="201"/>
      <c r="Q27" s="201"/>
      <c r="R27" s="25"/>
      <c r="S27" s="25"/>
      <c r="T27" s="203"/>
      <c r="U27" s="203"/>
      <c r="V27" s="203"/>
      <c r="W27" s="203"/>
      <c r="X27" s="201"/>
      <c r="Y27" s="201"/>
      <c r="Z27" s="25"/>
      <c r="AA27" s="25"/>
      <c r="AB27" s="203"/>
      <c r="AC27" s="203"/>
      <c r="AD27" s="203"/>
      <c r="AE27" s="203"/>
      <c r="AF27" s="201"/>
      <c r="AG27" s="201"/>
      <c r="AH27" s="25"/>
      <c r="AI27" s="25"/>
    </row>
    <row r="28" spans="2:35">
      <c r="B28" s="258"/>
      <c r="C28" s="258"/>
      <c r="D28" s="258"/>
      <c r="E28" s="208" t="s">
        <v>223</v>
      </c>
      <c r="F28" s="144" t="s">
        <v>224</v>
      </c>
      <c r="G28" s="209" t="s">
        <v>201</v>
      </c>
      <c r="H28" s="210">
        <v>0.42970000000000003</v>
      </c>
      <c r="I28" s="25"/>
      <c r="J28" s="25"/>
      <c r="K28" s="25"/>
      <c r="L28" s="144"/>
      <c r="M28" s="144"/>
      <c r="N28" s="144"/>
      <c r="O28" s="144"/>
      <c r="P28" s="201"/>
      <c r="Q28" s="25"/>
      <c r="R28" s="25"/>
      <c r="S28" s="25"/>
      <c r="T28" s="203"/>
      <c r="U28" s="144"/>
      <c r="V28" s="144"/>
      <c r="W28" s="144"/>
      <c r="X28" s="201"/>
      <c r="Y28" s="25"/>
      <c r="Z28" s="25"/>
      <c r="AA28" s="25"/>
      <c r="AB28" s="203"/>
      <c r="AC28" s="144"/>
      <c r="AD28" s="144"/>
      <c r="AE28" s="144"/>
      <c r="AF28" s="201"/>
      <c r="AG28" s="25"/>
      <c r="AH28" s="25"/>
      <c r="AI28" s="25"/>
    </row>
    <row r="29" spans="2:35" ht="29.5">
      <c r="B29" s="258"/>
      <c r="C29" s="258"/>
      <c r="D29" s="258"/>
      <c r="E29" s="208" t="s">
        <v>225</v>
      </c>
      <c r="F29" s="144" t="s">
        <v>226</v>
      </c>
      <c r="G29" s="209" t="s">
        <v>201</v>
      </c>
      <c r="H29" s="209" t="s">
        <v>186</v>
      </c>
      <c r="I29" s="25"/>
      <c r="J29" s="25"/>
      <c r="K29" s="25"/>
      <c r="L29" s="144"/>
      <c r="M29" s="144"/>
      <c r="N29" s="144"/>
      <c r="O29" s="144"/>
      <c r="P29" s="25"/>
      <c r="Q29" s="25"/>
      <c r="R29" s="25"/>
      <c r="S29" s="25"/>
      <c r="T29" s="144"/>
      <c r="U29" s="144"/>
      <c r="V29" s="144"/>
      <c r="W29" s="144"/>
      <c r="X29" s="25"/>
      <c r="Y29" s="25"/>
      <c r="Z29" s="25"/>
      <c r="AA29" s="25"/>
      <c r="AB29" s="144"/>
      <c r="AC29" s="144"/>
      <c r="AD29" s="144"/>
      <c r="AE29" s="144"/>
      <c r="AF29" s="25"/>
      <c r="AG29" s="25"/>
      <c r="AH29" s="25"/>
      <c r="AI29" s="25"/>
    </row>
    <row r="30" spans="2:35" ht="29.5">
      <c r="B30" s="258"/>
      <c r="C30" s="258"/>
      <c r="D30" s="258"/>
      <c r="E30" s="208" t="s">
        <v>227</v>
      </c>
      <c r="F30" s="144" t="s">
        <v>226</v>
      </c>
      <c r="G30" s="209" t="s">
        <v>201</v>
      </c>
      <c r="H30" s="209" t="s">
        <v>186</v>
      </c>
      <c r="I30" s="25"/>
      <c r="J30" s="25"/>
      <c r="K30" s="25"/>
      <c r="L30" s="144"/>
      <c r="M30" s="144"/>
      <c r="N30" s="144"/>
      <c r="O30" s="144"/>
      <c r="P30" s="25"/>
      <c r="Q30" s="25"/>
      <c r="R30" s="25"/>
      <c r="S30" s="25"/>
      <c r="T30" s="144"/>
      <c r="U30" s="144"/>
      <c r="V30" s="144"/>
      <c r="W30" s="144"/>
      <c r="X30" s="25"/>
      <c r="Y30" s="25"/>
      <c r="Z30" s="25"/>
      <c r="AA30" s="25"/>
      <c r="AB30" s="144"/>
      <c r="AC30" s="144"/>
      <c r="AD30" s="144"/>
      <c r="AE30" s="144"/>
      <c r="AF30" s="25"/>
      <c r="AG30" s="25"/>
      <c r="AH30" s="25"/>
      <c r="AI30" s="25"/>
    </row>
    <row r="31" spans="2:35">
      <c r="B31" s="258"/>
      <c r="C31" s="258"/>
      <c r="D31" s="258"/>
      <c r="E31" s="200" t="s">
        <v>213</v>
      </c>
      <c r="F31" s="144"/>
      <c r="G31" s="209"/>
      <c r="H31" s="209"/>
      <c r="I31" s="25"/>
      <c r="J31" s="25"/>
      <c r="K31" s="25"/>
      <c r="L31" s="144"/>
      <c r="M31" s="144"/>
      <c r="N31" s="144"/>
      <c r="O31" s="144"/>
      <c r="P31" s="25"/>
      <c r="Q31" s="25"/>
      <c r="R31" s="25"/>
      <c r="S31" s="25"/>
      <c r="T31" s="144"/>
      <c r="U31" s="144"/>
      <c r="V31" s="144"/>
      <c r="W31" s="144"/>
      <c r="X31" s="25"/>
      <c r="Y31" s="25"/>
      <c r="Z31" s="25"/>
      <c r="AA31" s="25"/>
      <c r="AB31" s="144"/>
      <c r="AC31" s="144"/>
      <c r="AD31" s="144"/>
      <c r="AE31" s="144"/>
      <c r="AF31" s="25"/>
      <c r="AG31" s="25"/>
      <c r="AH31" s="25"/>
      <c r="AI31" s="25"/>
    </row>
    <row r="32" spans="2:35">
      <c r="B32" s="258"/>
      <c r="C32" s="258"/>
      <c r="D32" s="258"/>
      <c r="E32" s="211" t="s">
        <v>228</v>
      </c>
      <c r="F32" s="206"/>
      <c r="G32" s="199"/>
      <c r="H32" s="199"/>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row>
    <row r="33" spans="2:35">
      <c r="B33" s="258"/>
      <c r="C33" s="258"/>
      <c r="D33" s="258"/>
      <c r="E33" s="489" t="s">
        <v>229</v>
      </c>
      <c r="F33" s="144" t="s">
        <v>230</v>
      </c>
      <c r="G33" s="209" t="s">
        <v>201</v>
      </c>
      <c r="H33" s="210">
        <v>0.4395</v>
      </c>
      <c r="I33" s="25"/>
      <c r="J33" s="25"/>
      <c r="K33" s="25"/>
      <c r="L33" s="144"/>
      <c r="M33" s="144"/>
      <c r="N33" s="144"/>
      <c r="O33" s="144"/>
      <c r="P33" s="25"/>
      <c r="Q33" s="25"/>
      <c r="R33" s="25"/>
      <c r="S33" s="25"/>
      <c r="T33" s="144"/>
      <c r="U33" s="144"/>
      <c r="V33" s="144"/>
      <c r="W33" s="144"/>
      <c r="X33" s="25"/>
      <c r="Y33" s="25"/>
      <c r="Z33" s="25"/>
      <c r="AA33" s="25"/>
      <c r="AB33" s="144"/>
      <c r="AC33" s="144"/>
      <c r="AD33" s="144"/>
      <c r="AE33" s="144"/>
      <c r="AF33" s="25"/>
      <c r="AG33" s="25"/>
      <c r="AH33" s="25"/>
      <c r="AI33" s="25"/>
    </row>
    <row r="34" spans="2:35">
      <c r="B34" s="258"/>
      <c r="C34" s="258"/>
      <c r="D34" s="258"/>
      <c r="E34" s="490"/>
      <c r="F34" s="144" t="s">
        <v>231</v>
      </c>
      <c r="G34" s="209" t="s">
        <v>201</v>
      </c>
      <c r="H34" s="210">
        <v>0.63829999999999998</v>
      </c>
      <c r="I34" s="25"/>
      <c r="J34" s="25"/>
      <c r="K34" s="25"/>
      <c r="L34" s="144"/>
      <c r="M34" s="144"/>
      <c r="N34" s="144"/>
      <c r="O34" s="144"/>
      <c r="P34" s="25"/>
      <c r="Q34" s="25"/>
      <c r="R34" s="25"/>
      <c r="S34" s="25"/>
      <c r="T34" s="144"/>
      <c r="U34" s="144"/>
      <c r="V34" s="144"/>
      <c r="W34" s="144"/>
      <c r="X34" s="25"/>
      <c r="Y34" s="25"/>
      <c r="Z34" s="25"/>
      <c r="AA34" s="25"/>
      <c r="AB34" s="144"/>
      <c r="AC34" s="144"/>
      <c r="AD34" s="144"/>
      <c r="AE34" s="144"/>
      <c r="AF34" s="25"/>
      <c r="AG34" s="25"/>
      <c r="AH34" s="25"/>
      <c r="AI34" s="25"/>
    </row>
    <row r="35" spans="2:35">
      <c r="B35" s="258"/>
      <c r="C35" s="258"/>
      <c r="D35" s="258"/>
      <c r="E35" s="200" t="s">
        <v>213</v>
      </c>
      <c r="F35" s="144"/>
      <c r="G35" s="209"/>
      <c r="H35" s="209"/>
      <c r="I35" s="25"/>
      <c r="J35" s="25"/>
      <c r="K35" s="25"/>
      <c r="L35" s="144"/>
      <c r="M35" s="144"/>
      <c r="N35" s="144"/>
      <c r="O35" s="144"/>
      <c r="P35" s="25"/>
      <c r="Q35" s="25"/>
      <c r="R35" s="25"/>
      <c r="S35" s="25"/>
      <c r="T35" s="144"/>
      <c r="U35" s="144"/>
      <c r="V35" s="144"/>
      <c r="W35" s="144"/>
      <c r="X35" s="25"/>
      <c r="Y35" s="25"/>
      <c r="Z35" s="25"/>
      <c r="AA35" s="25"/>
      <c r="AB35" s="144"/>
      <c r="AC35" s="144"/>
      <c r="AD35" s="144"/>
      <c r="AE35" s="144"/>
      <c r="AF35" s="25"/>
      <c r="AG35" s="25"/>
      <c r="AH35" s="25"/>
      <c r="AI35" s="25"/>
    </row>
    <row r="36" spans="2:35">
      <c r="B36" s="258"/>
      <c r="C36" s="258"/>
      <c r="D36" s="258"/>
      <c r="E36" s="211" t="s">
        <v>232</v>
      </c>
      <c r="F36" s="206"/>
      <c r="G36" s="199"/>
      <c r="H36" s="199"/>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row>
    <row r="37" spans="2:35" ht="29.5">
      <c r="B37" s="258"/>
      <c r="C37" s="258"/>
      <c r="D37" s="258"/>
      <c r="E37" s="208" t="s">
        <v>233</v>
      </c>
      <c r="F37" s="144"/>
      <c r="G37" s="209" t="s">
        <v>201</v>
      </c>
      <c r="H37" s="209">
        <v>0.73</v>
      </c>
      <c r="I37" s="25"/>
      <c r="J37" s="25"/>
      <c r="K37" s="25"/>
      <c r="L37" s="144"/>
      <c r="M37" s="144"/>
      <c r="N37" s="144"/>
      <c r="O37" s="144"/>
      <c r="P37" s="25"/>
      <c r="Q37" s="25"/>
      <c r="R37" s="25"/>
      <c r="S37" s="25"/>
      <c r="T37" s="144"/>
      <c r="U37" s="144"/>
      <c r="V37" s="144"/>
      <c r="W37" s="144"/>
      <c r="X37" s="25"/>
      <c r="Y37" s="25"/>
      <c r="Z37" s="25"/>
      <c r="AA37" s="25"/>
      <c r="AB37" s="144"/>
      <c r="AC37" s="144"/>
      <c r="AD37" s="144"/>
      <c r="AE37" s="144"/>
      <c r="AF37" s="25"/>
      <c r="AG37" s="25"/>
      <c r="AH37" s="25"/>
      <c r="AI37" s="25"/>
    </row>
    <row r="38" spans="2:35">
      <c r="B38" s="258"/>
      <c r="C38" s="258"/>
      <c r="D38" s="258"/>
      <c r="E38" s="208" t="s">
        <v>234</v>
      </c>
      <c r="F38" s="144"/>
      <c r="G38" s="209" t="s">
        <v>201</v>
      </c>
      <c r="H38" s="209" t="s">
        <v>186</v>
      </c>
      <c r="I38" s="25"/>
      <c r="J38" s="25"/>
      <c r="K38" s="25"/>
      <c r="L38" s="144"/>
      <c r="M38" s="144"/>
      <c r="N38" s="144"/>
      <c r="O38" s="144"/>
      <c r="P38" s="25"/>
      <c r="Q38" s="25"/>
      <c r="R38" s="25"/>
      <c r="S38" s="25"/>
      <c r="T38" s="144"/>
      <c r="U38" s="144"/>
      <c r="V38" s="144"/>
      <c r="W38" s="144"/>
      <c r="X38" s="25"/>
      <c r="Y38" s="25"/>
      <c r="Z38" s="25"/>
      <c r="AA38" s="25"/>
      <c r="AB38" s="144"/>
      <c r="AC38" s="144"/>
      <c r="AD38" s="144"/>
      <c r="AE38" s="144"/>
      <c r="AF38" s="25"/>
      <c r="AG38" s="25"/>
      <c r="AH38" s="25"/>
      <c r="AI38" s="25"/>
    </row>
    <row r="39" spans="2:35">
      <c r="B39" s="258"/>
      <c r="C39" s="258"/>
      <c r="D39" s="258"/>
      <c r="E39" s="200" t="s">
        <v>213</v>
      </c>
      <c r="F39" s="144"/>
      <c r="G39" s="209"/>
      <c r="H39" s="209"/>
      <c r="I39" s="25"/>
      <c r="J39" s="25"/>
      <c r="K39" s="25"/>
      <c r="L39" s="144"/>
      <c r="M39" s="144"/>
      <c r="N39" s="144"/>
      <c r="O39" s="144"/>
      <c r="P39" s="25"/>
      <c r="Q39" s="25"/>
      <c r="R39" s="25"/>
      <c r="S39" s="25"/>
      <c r="T39" s="144"/>
      <c r="U39" s="144"/>
      <c r="V39" s="144"/>
      <c r="W39" s="144"/>
      <c r="X39" s="25"/>
      <c r="Y39" s="25"/>
      <c r="Z39" s="25"/>
      <c r="AA39" s="25"/>
      <c r="AB39" s="144"/>
      <c r="AC39" s="144"/>
      <c r="AD39" s="144"/>
      <c r="AE39" s="144"/>
      <c r="AF39" s="25"/>
      <c r="AG39" s="25"/>
      <c r="AH39" s="25"/>
      <c r="AI39" s="25"/>
    </row>
    <row r="40" spans="2:35">
      <c r="B40" s="258"/>
      <c r="C40" s="258"/>
      <c r="D40" s="258"/>
      <c r="E40" s="189"/>
      <c r="G40" s="212"/>
      <c r="H40" s="212"/>
    </row>
    <row r="41" spans="2:35">
      <c r="B41" s="258"/>
      <c r="C41" s="258"/>
      <c r="D41" s="258"/>
      <c r="E41" s="213" t="s">
        <v>235</v>
      </c>
      <c r="F41" s="15"/>
      <c r="G41" s="15"/>
      <c r="H41" s="15"/>
      <c r="I41" s="15"/>
      <c r="J41" s="15"/>
    </row>
    <row r="42" spans="2:35">
      <c r="B42" s="258"/>
      <c r="C42" s="258"/>
      <c r="D42" s="258"/>
      <c r="E42" s="213" t="s">
        <v>236</v>
      </c>
      <c r="F42" s="214" t="s">
        <v>237</v>
      </c>
      <c r="G42" s="15"/>
      <c r="H42" s="15"/>
      <c r="I42" s="15"/>
      <c r="J42" s="15"/>
    </row>
    <row r="43" spans="2:35" ht="29.5">
      <c r="B43" s="258"/>
      <c r="C43" s="258"/>
      <c r="D43" s="258"/>
      <c r="E43" s="213" t="s">
        <v>238</v>
      </c>
      <c r="F43" s="474" t="s">
        <v>239</v>
      </c>
      <c r="G43" s="474"/>
      <c r="H43" s="474"/>
      <c r="I43" s="474"/>
      <c r="J43" s="474"/>
      <c r="K43" s="474"/>
    </row>
    <row r="44" spans="2:35">
      <c r="B44" s="258"/>
      <c r="C44" s="258"/>
      <c r="D44" s="258"/>
      <c r="E44" s="213" t="s">
        <v>240</v>
      </c>
      <c r="F44" s="215" t="s">
        <v>241</v>
      </c>
      <c r="G44" s="15"/>
      <c r="H44" s="15"/>
      <c r="I44" s="15"/>
      <c r="J44" s="215"/>
      <c r="K44" s="215"/>
    </row>
    <row r="45" spans="2:35">
      <c r="B45" s="258"/>
      <c r="C45" s="258"/>
      <c r="D45" s="258"/>
    </row>
    <row r="46" spans="2:35">
      <c r="B46" s="258"/>
      <c r="C46" s="258"/>
      <c r="D46" s="258"/>
    </row>
    <row r="47" spans="2:35">
      <c r="B47" s="258"/>
      <c r="C47" s="258"/>
      <c r="D47" s="258"/>
    </row>
    <row r="48" spans="2:35">
      <c r="B48" s="258"/>
      <c r="C48" s="258"/>
      <c r="D48" s="258"/>
    </row>
    <row r="49" spans="2:4">
      <c r="B49" s="258"/>
      <c r="C49" s="258"/>
      <c r="D49" s="258"/>
    </row>
    <row r="50" spans="2:4">
      <c r="B50" s="258"/>
      <c r="C50" s="258"/>
      <c r="D50" s="258"/>
    </row>
    <row r="51" spans="2:4">
      <c r="B51" s="258"/>
      <c r="C51" s="258"/>
      <c r="D51" s="258"/>
    </row>
    <row r="52" spans="2:4">
      <c r="B52" s="258"/>
      <c r="C52" s="258"/>
      <c r="D52" s="258"/>
    </row>
    <row r="53" spans="2:4">
      <c r="B53" s="258"/>
      <c r="C53" s="258"/>
      <c r="D53" s="258"/>
    </row>
    <row r="54" spans="2:4">
      <c r="B54" s="258"/>
      <c r="C54" s="258"/>
      <c r="D54" s="258"/>
    </row>
    <row r="55" spans="2:4">
      <c r="B55" s="258"/>
      <c r="C55" s="258"/>
      <c r="D55" s="258"/>
    </row>
    <row r="56" spans="2:4">
      <c r="B56" s="258"/>
      <c r="C56" s="258"/>
      <c r="D56" s="258"/>
    </row>
    <row r="57" spans="2:4">
      <c r="B57" s="258"/>
      <c r="C57" s="258"/>
      <c r="D57" s="258"/>
    </row>
    <row r="58" spans="2:4">
      <c r="B58" s="258"/>
      <c r="C58" s="258"/>
      <c r="D58" s="258"/>
    </row>
    <row r="59" spans="2:4">
      <c r="B59" s="258"/>
      <c r="C59" s="258"/>
      <c r="D59" s="258"/>
    </row>
    <row r="60" spans="2:4">
      <c r="B60" s="258"/>
      <c r="C60" s="258"/>
      <c r="D60" s="258"/>
    </row>
    <row r="61" spans="2:4">
      <c r="B61" s="258"/>
      <c r="C61" s="258"/>
      <c r="D61" s="258"/>
    </row>
    <row r="62" spans="2:4">
      <c r="B62" s="258"/>
      <c r="C62" s="258"/>
      <c r="D62" s="258"/>
    </row>
    <row r="63" spans="2:4">
      <c r="B63" s="258"/>
      <c r="C63" s="258"/>
      <c r="D63" s="258"/>
    </row>
    <row r="64" spans="2:4">
      <c r="B64" s="258"/>
      <c r="C64" s="258"/>
      <c r="D64" s="258"/>
    </row>
    <row r="65" spans="2:4">
      <c r="B65" s="258"/>
      <c r="C65" s="258"/>
      <c r="D65" s="258"/>
    </row>
    <row r="66" spans="2:4">
      <c r="B66" s="258"/>
      <c r="C66" s="258"/>
      <c r="D66" s="258"/>
    </row>
    <row r="67" spans="2:4">
      <c r="B67" s="258"/>
      <c r="C67" s="258"/>
      <c r="D67" s="258"/>
    </row>
    <row r="68" spans="2:4">
      <c r="B68" s="258"/>
      <c r="C68" s="258"/>
      <c r="D68" s="258"/>
    </row>
    <row r="69" spans="2:4">
      <c r="B69" s="258"/>
      <c r="C69" s="258"/>
      <c r="D69" s="258"/>
    </row>
  </sheetData>
  <mergeCells count="17">
    <mergeCell ref="B10:D10"/>
    <mergeCell ref="B14:D14"/>
    <mergeCell ref="F8:S8"/>
    <mergeCell ref="E33:E34"/>
    <mergeCell ref="B9:D9"/>
    <mergeCell ref="F43:K43"/>
    <mergeCell ref="B11:D11"/>
    <mergeCell ref="B12:D12"/>
    <mergeCell ref="B13:D13"/>
    <mergeCell ref="B15:D15"/>
    <mergeCell ref="B21:D21"/>
    <mergeCell ref="E17:E18"/>
    <mergeCell ref="E26:E27"/>
    <mergeCell ref="B16:D16"/>
    <mergeCell ref="B17:D17"/>
    <mergeCell ref="B19:D19"/>
    <mergeCell ref="B18:D18"/>
  </mergeCells>
  <hyperlinks>
    <hyperlink ref="F43:K43" r:id="rId1" display="https://medicaid.ncdhhs.gov/medicaid-managed-care-quality-measurement-technical-specifications-manual/download?attachment" xr:uid="{08947A9E-B11C-418A-8DF9-FDBDD69BF732}"/>
    <hyperlink ref="F42" r:id="rId2" xr:uid="{27492305-1754-47D4-B845-CE7BCBB02D91}"/>
    <hyperlink ref="F44" r:id="rId3" xr:uid="{AEC05956-A058-4273-AC9D-D52826C49292}"/>
    <hyperlink ref="B9:D9" location="Dashboard!A1" display="Dashboard" xr:uid="{7F4656EA-9857-43A5-9DEB-108A53913E3E}"/>
    <hyperlink ref="B11:D11" location="'Revenue Overview'!A1" display="Revenue" xr:uid="{5E0206E3-A7BC-47D3-AAAF-A726BF0A23E3}"/>
    <hyperlink ref="B13:D13" location="'Reimbursement Analysis'!A1" display="Reimbursement Analysis" xr:uid="{2CA2C2F4-50E4-432A-9E81-0569D44417FB}"/>
    <hyperlink ref="B15:D15" location="'Claims Data'!A1" display="Claims Data" xr:uid="{E077A8BD-8642-4147-B995-F6BE0D2CACF3}"/>
    <hyperlink ref="B17:D17" location="'2024 All Payor Quality Measures'!A1" display="All-Payor Quality Measures" xr:uid="{2A95B753-3BDC-4B6A-A5E1-AF1A0A9F366F}"/>
    <hyperlink ref="B19:D19" location="'Reporting Cadence'!A1" display="Reporting Cadence" xr:uid="{86A315D5-B46D-4025-B0BF-C2921A86A840}"/>
    <hyperlink ref="B18:D18" location="'CY Quality Measure Resources'!A1" display="CY Quality Measure Resources" xr:uid="{41DEE6DB-7E6A-AB44-84B8-55168C93FA08}"/>
    <hyperlink ref="E11" r:id="rId4" location="qpsPageState=%7B%22TabType%22%3A1,%22TabContentType%22%3A1,%22SearchCriteriaForStandard%22%3A%7B%22TaxonomyIDs%22%3A%5B%5D,%22SelectedTypeAheadFilterOption%22%3Anull,%22Keyword%22%3A%22%22,%22PageSize%22%3A%2225%22,%22OrderType%22%3A3,%22OrderBy%22%3A%22ASC%22,%22PageNo%22%3A1,%22IsExactMatch%22%3Afalse,%22QueryStringType%22%3A%22%22,%22ProjectActivityId%22%3A%220%22,%22FederalProgramYear%22%3A%220%22,%22FederalFiscalYear%22%3A%220%22,%22FilterTypes%22%3A0,%22EndorsementStatus%22%3A%22%22,%22MSAIDs%22%3A%5B%5D%7D,%22SearchCriteriaForForPortfolio%22%3A%7B%22Tags%22%3A%5B%5D,%22FilterTypes%22%3A0,%22PageStartIndex%22%3A1,%22PageEndIndex%22%3A25,%22PageNumber%22%3Anull,%22PageSize%22%3A%2225%22,%22SortBy%22%3A%22Title%22,%22SortOrder%22%3A%22ASC%22,%22SearchTerm%22%3A%22%22%7D,%22ItemsToCompare%22%3A%5B%5D%7D" xr:uid="{8E1C2CA8-F979-9F4A-B6F3-F92F2AC9FC8F}"/>
    <hyperlink ref="B10:D10" location="'General Fiscal Health Wksht'!A1" display="Fiscal Health Worksheet" xr:uid="{2D917016-09C6-6C44-B55C-3D98CFA9E02B}"/>
    <hyperlink ref="B12:D12" location="'Payor Mix &amp; Collections'!A1" display="Payor Mix &amp; Collections" xr:uid="{1F340A67-277D-0F48-B91D-B96B2E89406E}"/>
    <hyperlink ref="B14:D14" location="'Front Desk Admin'!A1" display="Front Desk Operations" xr:uid="{2FD69326-CD8C-004C-9ACF-7A0CDC8EB7EE}"/>
    <hyperlink ref="B21:D21" location="'NC AHEC '!A1" display="AHEC Practice Support" xr:uid="{5550CEC5-0217-AB4E-AF7F-A095F579889E}"/>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NC AHEC </vt:lpstr>
      <vt:lpstr>Dashboard</vt:lpstr>
      <vt:lpstr>General Fiscal Health Wksht</vt:lpstr>
      <vt:lpstr>Revenue Overview</vt:lpstr>
      <vt:lpstr>Payor Mix &amp; Collections</vt:lpstr>
      <vt:lpstr>Reimbursement Analysis</vt:lpstr>
      <vt:lpstr>Front Desk Admin</vt:lpstr>
      <vt:lpstr>Claims Data</vt:lpstr>
      <vt:lpstr>2024 All Payor Quality Measures</vt:lpstr>
      <vt:lpstr>CY Quality Measure Resources</vt:lpstr>
      <vt:lpstr>Reporting Cadence</vt:lpstr>
      <vt:lpstr>Data Charting Duplicates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Whitekettle</dc:creator>
  <cp:keywords/>
  <dc:description/>
  <cp:lastModifiedBy>Weathington, Chris</cp:lastModifiedBy>
  <cp:revision/>
  <dcterms:created xsi:type="dcterms:W3CDTF">2024-09-20T15:52:40Z</dcterms:created>
  <dcterms:modified xsi:type="dcterms:W3CDTF">2024-11-15T01:01:40Z</dcterms:modified>
  <cp:category/>
  <cp:contentStatus/>
</cp:coreProperties>
</file>